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imulação" sheetId="1" r:id="rId1"/>
    <sheet name="Tabelas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<sst xmlns="http://schemas.openxmlformats.org/spreadsheetml/2006/main" count="52" uniqueCount="46">
  <si>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Período Apuração 2019:</t>
  </si>
  <si>
    <t>Período Apuração 2020:</t>
  </si>
  <si>
    <t>Valor corrigido</t>
  </si>
  <si>
    <t>Valor original</t>
  </si>
  <si>
    <t>Valor Selic</t>
  </si>
  <si>
    <t>Valor Multa</t>
  </si>
  <si>
    <t>Valor Honorários</t>
  </si>
  <si>
    <t>Valor Total</t>
  </si>
  <si>
    <t>Nº parc. entrada desejadas:</t>
  </si>
  <si>
    <t>Nº parc. saldo remanescente:</t>
  </si>
  <si>
    <t>Entrada</t>
  </si>
  <si>
    <t xml:space="preserve">% redução: </t>
  </si>
  <si>
    <t>Parcela</t>
  </si>
  <si>
    <t>Valor Base</t>
  </si>
  <si>
    <t>Juros</t>
  </si>
  <si>
    <t>Valor parcela</t>
  </si>
  <si>
    <t>Modalidade:</t>
  </si>
  <si>
    <t>% Entrada:</t>
  </si>
  <si>
    <t>Valor entrada:</t>
  </si>
  <si>
    <t>Parcela base:</t>
  </si>
  <si>
    <t>Nº de parcelas máxima:</t>
  </si>
  <si>
    <t>Nº parcelas usada para calc.:</t>
  </si>
  <si>
    <t>Saldo Remanscente (S.R):</t>
  </si>
  <si>
    <t>% Desconto Multa S.R/Valor:</t>
  </si>
  <si>
    <t>Saldo Remanescente (S.R)</t>
  </si>
  <si>
    <t>% Desconto Honor. S.R/Valor:</t>
  </si>
  <si>
    <t>Parc.</t>
  </si>
  <si>
    <t>S.R com descontos:</t>
  </si>
  <si>
    <t>Vlr minimo calc. Parc. 1 a 12</t>
  </si>
  <si>
    <t>Vlr minimo calc. Parc. 13 a 24</t>
  </si>
  <si>
    <t>Vlr minimo calc. Parc. 25 a 36</t>
  </si>
  <si>
    <t>Vlr minimo calc. Parc. 36 a 180</t>
  </si>
  <si>
    <t>Modalidade</t>
  </si>
  <si>
    <t>% redução Receita</t>
  </si>
  <si>
    <t>% entrada</t>
  </si>
  <si>
    <t>Desc. Multa</t>
  </si>
  <si>
    <t>Desc. Honorários</t>
  </si>
  <si>
    <t>% Saldo total</t>
  </si>
  <si>
    <t>% do S.R</t>
  </si>
  <si>
    <t>1 a 12</t>
  </si>
  <si>
    <t>13 a 24</t>
  </si>
  <si>
    <t>25 a 36</t>
  </si>
  <si>
    <t>37 a 180</t>
  </si>
  <si>
    <t>-</t>
  </si>
  <si>
    <t>Parcela Mínima</t>
  </si>
  <si>
    <t>Índice Parcelamento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</si>
</sst>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0.0%"/>
    <numFmt numFmtId="167" formatCode="0%"/>
    <numFmt numFmtId="168" formatCode="[$R$-416]\ #,##0.00;[RED][$R$-416]\ #,##0.00"/>
    <numFmt numFmtId="169" formatCode="&quot; R$ &quot;* #,##0.00\ ;&quot;-R$ &quot;* #,##0.00\ ;&quot; R$ &quot;* \-#\ ;@\ "/>
    <numFmt numFmtId="170" formatCode="0.00%"/>
  </numFmts>
  <fonts count="6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2" borderId="1" xfId="0" applyFont="1" applyFill="1" applyBorder="1" applyAlignment="1" applyProtection="1">
      <alignment horizontal="center" vertical="center"/>
      <protection hidden="1"/>
    </xf>
    <xf numFmtId="165" fontId="4" fillId="0" borderId="2" xfId="0" applyNumberFormat="1" applyFont="1" applyBorder="1" applyAlignment="1" applyProtection="1">
      <alignment wrapText="1"/>
      <protection locked="0"/>
    </xf>
    <xf numFmtId="165" fontId="4" fillId="0" borderId="0" xfId="0" applyNumberFormat="1" applyFont="1" applyAlignment="1">
      <alignment wrapText="1"/>
    </xf>
    <xf numFmtId="164" fontId="5" fillId="2" borderId="1" xfId="0" applyFont="1" applyFill="1" applyBorder="1" applyAlignment="1" applyProtection="1">
      <alignment horizontal="center" vertical="center"/>
      <protection hidden="1"/>
    </xf>
    <xf numFmtId="164" fontId="0" fillId="0" borderId="0" xfId="0" applyAlignment="1">
      <alignment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hidden="1"/>
    </xf>
    <xf numFmtId="164" fontId="5" fillId="2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/>
    </xf>
    <xf numFmtId="164" fontId="0" fillId="0" borderId="0" xfId="0" applyAlignment="1" applyProtection="1">
      <alignment/>
      <protection hidden="1"/>
    </xf>
    <xf numFmtId="166" fontId="0" fillId="2" borderId="1" xfId="0" applyNumberFormat="1" applyFill="1" applyBorder="1" applyAlignment="1" applyProtection="1">
      <alignment horizontal="center" vertical="center"/>
      <protection hidden="1"/>
    </xf>
    <xf numFmtId="165" fontId="0" fillId="2" borderId="1" xfId="0" applyNumberForma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7" fontId="0" fillId="2" borderId="1" xfId="0" applyNumberForma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5" fillId="2" borderId="3" xfId="0" applyFont="1" applyFill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 vertical="center"/>
      <protection/>
    </xf>
    <xf numFmtId="164" fontId="0" fillId="4" borderId="1" xfId="0" applyFont="1" applyFill="1" applyBorder="1" applyAlignment="1" applyProtection="1">
      <alignment horizontal="center" vertical="center"/>
      <protection hidden="1"/>
    </xf>
    <xf numFmtId="169" fontId="0" fillId="4" borderId="1" xfId="17" applyFont="1" applyFill="1" applyBorder="1" applyAlignment="1" applyProtection="1">
      <alignment horizontal="center" vertical="center"/>
      <protection hidden="1"/>
    </xf>
    <xf numFmtId="169" fontId="0" fillId="0" borderId="0" xfId="17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 hidden="1"/>
    </xf>
    <xf numFmtId="164" fontId="5" fillId="2" borderId="4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4" fontId="0" fillId="2" borderId="1" xfId="0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70" fontId="5" fillId="2" borderId="1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1">
      <selection activeCell="B1" sqref="B1"/>
    </sheetView>
  </sheetViews>
  <sheetFormatPr defaultColWidth="10.00390625" defaultRowHeight="12.75" customHeight="1"/>
  <cols>
    <col min="1" max="1" width="27.375" style="1" customWidth="1"/>
    <col min="2" max="3" width="12.75390625" style="1" customWidth="1"/>
    <col min="4" max="4" width="26.50390625" style="1" customWidth="1"/>
    <col min="5" max="5" width="11.75390625" style="1" customWidth="1"/>
    <col min="6" max="6" width="13.125" style="1" customWidth="1"/>
    <col min="7" max="7" width="14.375" style="1" customWidth="1"/>
    <col min="8" max="8" width="12.50390625" style="1" customWidth="1"/>
    <col min="9" max="9" width="7.875" style="1" customWidth="1"/>
    <col min="10" max="11" width="11.75390625" style="1" customWidth="1"/>
    <col min="12" max="12" width="8.25390625" style="1" customWidth="1"/>
    <col min="13" max="13" width="11.50390625" style="1" customWidth="1"/>
    <col min="14" max="14" width="16.375" style="1" customWidth="1"/>
    <col min="15" max="252" width="10.625" style="1" customWidth="1"/>
    <col min="253" max="16384" width="10.625" style="0" customWidth="1"/>
  </cols>
  <sheetData>
    <row r="1" spans="1:11" ht="15" customHeight="1">
      <c r="A1" s="2" t="s">
        <v>0</v>
      </c>
      <c r="B1" s="3">
        <v>500000</v>
      </c>
      <c r="C1" s="4"/>
      <c r="H1"/>
      <c r="I1"/>
      <c r="J1"/>
      <c r="K1"/>
    </row>
    <row r="2" spans="1:11" ht="14.25" customHeight="1">
      <c r="A2" s="2" t="s">
        <v>1</v>
      </c>
      <c r="B2" s="3">
        <v>490000</v>
      </c>
      <c r="C2" s="4"/>
      <c r="H2"/>
      <c r="I2"/>
      <c r="J2"/>
      <c r="K2"/>
    </row>
    <row r="3" spans="8:11" ht="14.25" customHeight="1">
      <c r="H3"/>
      <c r="I3"/>
      <c r="J3"/>
      <c r="K3"/>
    </row>
    <row r="4" spans="8:11" ht="14.25" customHeight="1">
      <c r="H4"/>
      <c r="I4"/>
      <c r="J4"/>
      <c r="K4"/>
    </row>
    <row r="5" spans="1:11" ht="15" customHeight="1">
      <c r="A5" s="5" t="s">
        <v>2</v>
      </c>
      <c r="B5" s="5"/>
      <c r="C5" s="5"/>
      <c r="D5" s="5"/>
      <c r="E5" s="5"/>
      <c r="F5" s="6"/>
      <c r="G5" s="6"/>
      <c r="H5"/>
      <c r="I5"/>
      <c r="J5"/>
      <c r="K5"/>
    </row>
    <row r="6" spans="1:11" ht="15" customHeight="1">
      <c r="A6" s="2" t="s">
        <v>3</v>
      </c>
      <c r="B6" s="2" t="s">
        <v>4</v>
      </c>
      <c r="C6" s="2" t="s">
        <v>5</v>
      </c>
      <c r="D6" s="2" t="s">
        <v>6</v>
      </c>
      <c r="E6" s="5" t="s">
        <v>7</v>
      </c>
      <c r="H6"/>
      <c r="I6"/>
      <c r="J6"/>
      <c r="K6"/>
    </row>
    <row r="7" spans="1:11" ht="15" customHeight="1">
      <c r="A7" s="7">
        <v>500</v>
      </c>
      <c r="B7" s="7">
        <v>100</v>
      </c>
      <c r="C7" s="7">
        <v>100</v>
      </c>
      <c r="D7" s="7">
        <v>50</v>
      </c>
      <c r="E7" s="8">
        <f>SUM(A7:D7)</f>
        <v>750</v>
      </c>
      <c r="H7"/>
      <c r="I7"/>
      <c r="J7"/>
      <c r="K7"/>
    </row>
    <row r="8" spans="8:11" ht="14.25" customHeight="1">
      <c r="H8"/>
      <c r="I8"/>
      <c r="J8"/>
      <c r="K8"/>
    </row>
    <row r="9" spans="1:11" ht="15" customHeight="1">
      <c r="A9" s="9" t="s">
        <v>8</v>
      </c>
      <c r="B9" s="10">
        <v>8</v>
      </c>
      <c r="H9"/>
      <c r="I9"/>
      <c r="J9"/>
      <c r="K9"/>
    </row>
    <row r="10" spans="1:11" ht="15" customHeight="1">
      <c r="A10" s="9" t="s">
        <v>9</v>
      </c>
      <c r="B10" s="10">
        <v>180</v>
      </c>
      <c r="D10"/>
      <c r="E10"/>
      <c r="F10"/>
      <c r="G10" s="11"/>
      <c r="H10"/>
      <c r="I10"/>
      <c r="J10"/>
      <c r="K10"/>
    </row>
    <row r="11" spans="4:11" ht="14.25" customHeight="1">
      <c r="D11"/>
      <c r="E11"/>
      <c r="F11"/>
      <c r="G11" s="11"/>
      <c r="H11"/>
      <c r="I11"/>
      <c r="J11"/>
      <c r="K11"/>
    </row>
    <row r="12" spans="4:11" ht="15" customHeight="1">
      <c r="D12" s="12"/>
      <c r="E12" s="5" t="s">
        <v>10</v>
      </c>
      <c r="F12" s="5"/>
      <c r="G12" s="5"/>
      <c r="H12" s="5"/>
      <c r="I12"/>
      <c r="J12"/>
      <c r="K12"/>
    </row>
    <row r="13" spans="1:11" ht="15" customHeight="1">
      <c r="A13" s="2" t="s">
        <v>11</v>
      </c>
      <c r="B13" s="13">
        <f>ROUND(1-B2/B1,3)</f>
        <v>0.02</v>
      </c>
      <c r="C13" s="11"/>
      <c r="D13" s="12"/>
      <c r="E13" s="2" t="s">
        <v>12</v>
      </c>
      <c r="F13" s="2" t="s">
        <v>13</v>
      </c>
      <c r="G13" s="2" t="s">
        <v>14</v>
      </c>
      <c r="H13" s="2" t="s">
        <v>15</v>
      </c>
      <c r="I13"/>
      <c r="J13"/>
      <c r="K13"/>
    </row>
    <row r="14" spans="1:11" ht="15" customHeight="1">
      <c r="A14" s="2" t="s">
        <v>16</v>
      </c>
      <c r="B14" s="2">
        <f>IF($B$13&lt;Tabelas!$B$3,Tabelas!A2,IF($B$13&lt;Tabelas!$B$4,Tabelas!A3,IF($B$13&lt;Tabelas!$B$5,Tabelas!A4,IF($B$13&lt;Tabelas!$B$6,Tabelas!A5,IF($B$13&lt;Tabelas!$B$7,Tabelas!A6,Tabelas!A7)))))</f>
        <v>1</v>
      </c>
      <c r="C14" s="11"/>
      <c r="D14" s="12"/>
      <c r="E14" s="2">
        <v>1</v>
      </c>
      <c r="F14" s="14">
        <f aca="true" t="shared" si="0" ref="F14:F21">IF(E14&lt;=$B$20,$B$16/$B$20,0)</f>
        <v>300</v>
      </c>
      <c r="G14" s="14">
        <f>(F14*(Tabelas!$C$9*(E14-1)))</f>
        <v>0</v>
      </c>
      <c r="H14" s="14">
        <f aca="true" t="shared" si="1" ref="H14:H21">G14+F14</f>
        <v>300</v>
      </c>
      <c r="I14"/>
      <c r="J14"/>
      <c r="K14"/>
    </row>
    <row r="15" spans="1:11" ht="15" customHeight="1">
      <c r="A15" s="2" t="s">
        <v>17</v>
      </c>
      <c r="B15" s="13">
        <f>IF($B$13&lt;Tabelas!$B$3,Tabelas!C2,IF($B$13&lt;Tabelas!$B$4,Tabelas!C3,IF($B$13&lt;Tabelas!$B$5,Tabelas!C4,IF($B$13&lt;Tabelas!$B$6,Tabelas!C5,IF($B$13&lt;Tabelas!$B$7,Tabelas!C6,Tabelas!C7)))))</f>
        <v>0.125</v>
      </c>
      <c r="C15" s="11"/>
      <c r="D15" s="12"/>
      <c r="E15" s="2">
        <v>2</v>
      </c>
      <c r="F15" s="14">
        <f t="shared" si="0"/>
        <v>0</v>
      </c>
      <c r="G15" s="14">
        <f>(F15*(Tabelas!$C$9*(E15-1)))</f>
        <v>0</v>
      </c>
      <c r="H15" s="14">
        <f t="shared" si="1"/>
        <v>0</v>
      </c>
      <c r="I15"/>
      <c r="J15"/>
      <c r="K15"/>
    </row>
    <row r="16" spans="1:11" ht="14.25" customHeight="1">
      <c r="A16" s="5" t="s">
        <v>18</v>
      </c>
      <c r="B16" s="8">
        <f>IF(E7*B15&lt;300,300,E7*B15)</f>
        <v>300</v>
      </c>
      <c r="C16" s="11"/>
      <c r="D16" s="12"/>
      <c r="E16" s="2">
        <v>3</v>
      </c>
      <c r="F16" s="14">
        <f t="shared" si="0"/>
        <v>0</v>
      </c>
      <c r="G16" s="14">
        <f>(F16*(Tabelas!$C$9*(E16-1)))</f>
        <v>0</v>
      </c>
      <c r="H16" s="14">
        <f t="shared" si="1"/>
        <v>0</v>
      </c>
      <c r="I16"/>
      <c r="J16"/>
      <c r="K16"/>
    </row>
    <row r="17" spans="1:11" ht="15" customHeight="1">
      <c r="A17" s="5" t="s">
        <v>19</v>
      </c>
      <c r="B17" s="8">
        <f>IF(B16/8&gt;300,B16/8,IF(B16/7&gt;300,B16/7,IF(B16/6&gt;300,B16/6,IF(B16/5&gt;300,B16/5,IF(B16/4&gt;300,B16/4,IF(B16/3&gt;300,B16/3,IF(B16/2&gt;300,B16/2,IF(B16&gt;300,B16,300))))))))</f>
        <v>300</v>
      </c>
      <c r="C17" s="11"/>
      <c r="D17" s="12"/>
      <c r="E17" s="2">
        <v>4</v>
      </c>
      <c r="F17" s="14">
        <f t="shared" si="0"/>
        <v>0</v>
      </c>
      <c r="G17" s="14">
        <f>(F17*(Tabelas!$C$9*(E17-1)))</f>
        <v>0</v>
      </c>
      <c r="H17" s="14">
        <f t="shared" si="1"/>
        <v>0</v>
      </c>
      <c r="I17"/>
      <c r="J17"/>
      <c r="K17"/>
    </row>
    <row r="18" spans="1:11" ht="14.25" customHeight="1">
      <c r="A18" s="5" t="s">
        <v>20</v>
      </c>
      <c r="B18" s="5">
        <f>B16/B17</f>
        <v>1</v>
      </c>
      <c r="C18" s="11"/>
      <c r="D18" s="12"/>
      <c r="E18" s="2">
        <v>5</v>
      </c>
      <c r="F18" s="14">
        <f t="shared" si="0"/>
        <v>0</v>
      </c>
      <c r="G18" s="14">
        <f>(F18*(Tabelas!$C$9*(E18-1)))</f>
        <v>0</v>
      </c>
      <c r="H18" s="14">
        <f t="shared" si="1"/>
        <v>0</v>
      </c>
      <c r="I18"/>
      <c r="J18"/>
      <c r="K18"/>
    </row>
    <row r="19" spans="1:11" ht="15" customHeight="1">
      <c r="A19" s="15"/>
      <c r="B19" s="15"/>
      <c r="C19" s="11"/>
      <c r="D19" s="12"/>
      <c r="E19" s="2">
        <v>6</v>
      </c>
      <c r="F19" s="14">
        <f t="shared" si="0"/>
        <v>0</v>
      </c>
      <c r="G19" s="14">
        <f>(F19*(Tabelas!$C$9*(E19-1)))</f>
        <v>0</v>
      </c>
      <c r="H19" s="14">
        <f t="shared" si="1"/>
        <v>0</v>
      </c>
      <c r="I19"/>
      <c r="J19"/>
      <c r="K19"/>
    </row>
    <row r="20" spans="1:11" ht="15" customHeight="1">
      <c r="A20" s="5" t="s">
        <v>21</v>
      </c>
      <c r="B20" s="5">
        <f>IF(B9=0,B18,IF(B9&gt;B18,B18,B9))</f>
        <v>1</v>
      </c>
      <c r="C20" s="11"/>
      <c r="D20" s="12"/>
      <c r="E20" s="2">
        <v>7</v>
      </c>
      <c r="F20" s="14">
        <f t="shared" si="0"/>
        <v>0</v>
      </c>
      <c r="G20" s="14">
        <f>(F20*(Tabelas!$C$9*(E20-1)))</f>
        <v>0</v>
      </c>
      <c r="H20" s="14">
        <f t="shared" si="1"/>
        <v>0</v>
      </c>
      <c r="I20"/>
      <c r="J20"/>
      <c r="K20"/>
    </row>
    <row r="21" spans="1:11" ht="15" customHeight="1">
      <c r="A21" s="15"/>
      <c r="B21" s="15"/>
      <c r="C21" s="11"/>
      <c r="D21" s="15"/>
      <c r="E21" s="2">
        <v>8</v>
      </c>
      <c r="F21" s="14">
        <f t="shared" si="0"/>
        <v>0</v>
      </c>
      <c r="G21" s="14">
        <f>(F21*(Tabelas!$C$9*(E21-1)))</f>
        <v>0</v>
      </c>
      <c r="H21" s="14">
        <f t="shared" si="1"/>
        <v>0</v>
      </c>
      <c r="I21"/>
      <c r="J21"/>
      <c r="K21"/>
    </row>
    <row r="22" spans="1:11" ht="14.25" customHeight="1">
      <c r="A22" s="5" t="s">
        <v>22</v>
      </c>
      <c r="B22" s="8">
        <f>E7-B16</f>
        <v>450</v>
      </c>
      <c r="C22" s="11"/>
      <c r="D22" s="15"/>
      <c r="E22" s="15"/>
      <c r="F22" s="15"/>
      <c r="G22" s="15"/>
      <c r="H22" s="15"/>
      <c r="I22"/>
      <c r="J22"/>
      <c r="K22"/>
    </row>
    <row r="23" spans="1:11" ht="15" customHeight="1">
      <c r="A23" s="2" t="s">
        <v>23</v>
      </c>
      <c r="B23" s="16">
        <f>IF($B$13&lt;Tabelas!$B$3,Tabelas!D2,IF($B$13&lt;Tabelas!$B$4,Tabelas!D3,IF($B$13&lt;Tabelas!$B$5,Tabelas!D4,IF($B$13&lt;Tabelas!$B$6,Tabelas!D5,IF($B$13&lt;Tabelas!$B$7,Tabelas!D6,Tabelas!D7)))))</f>
        <v>0.65</v>
      </c>
      <c r="C23" s="8">
        <f>(C7-C7*B15)*B23</f>
        <v>56.875</v>
      </c>
      <c r="D23" s="15"/>
      <c r="E23" s="5" t="s">
        <v>24</v>
      </c>
      <c r="F23" s="5"/>
      <c r="G23" s="5"/>
      <c r="H23" s="5"/>
      <c r="I23"/>
      <c r="J23"/>
      <c r="K23"/>
    </row>
    <row r="24" spans="1:11" ht="14.25" customHeight="1">
      <c r="A24" s="2" t="s">
        <v>25</v>
      </c>
      <c r="B24" s="16">
        <f>IF($B$13&lt;Tabelas!$B$3,Tabelas!E2,IF($B$13&lt;Tabelas!$B$4,Tabelas!E3,IF($B$13&lt;Tabelas!$B$5,Tabelas!E4,IF($B$13&lt;Tabelas!$B$6,Tabelas!E5,IF($B$13&lt;Tabelas!$B$7,Tabelas!E6,Tabelas!E7)))))</f>
        <v>0.75</v>
      </c>
      <c r="C24" s="8">
        <f>(D7-D7*B15)*B24</f>
        <v>32.8125</v>
      </c>
      <c r="D24" s="15"/>
      <c r="E24" s="2" t="s">
        <v>26</v>
      </c>
      <c r="F24" s="2" t="s">
        <v>13</v>
      </c>
      <c r="G24" s="2" t="s">
        <v>14</v>
      </c>
      <c r="H24" s="2" t="s">
        <v>15</v>
      </c>
      <c r="I24"/>
      <c r="J24"/>
      <c r="K24"/>
    </row>
    <row r="25" spans="1:11" ht="14.25" customHeight="1">
      <c r="A25" s="15"/>
      <c r="B25" s="15"/>
      <c r="C25" s="11"/>
      <c r="D25" s="17">
        <v>1</v>
      </c>
      <c r="E25" s="2">
        <f>B20+1</f>
        <v>2</v>
      </c>
      <c r="F25" s="14">
        <f>IF((E25-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360.3125</v>
      </c>
      <c r="G25" s="14">
        <f>(F25*(Tabelas!$C$9*(E25-1)))</f>
        <v>1.6574375</v>
      </c>
      <c r="H25" s="14">
        <f aca="true" t="shared" si="2" ref="H25:H194">G25+F25</f>
        <v>361.9699375</v>
      </c>
      <c r="I25"/>
      <c r="J25"/>
      <c r="K25"/>
    </row>
    <row r="26" spans="1:11" ht="14.25" customHeight="1">
      <c r="A26" s="18" t="s">
        <v>27</v>
      </c>
      <c r="B26" s="19">
        <f>B22-C23-C24</f>
        <v>360.3125</v>
      </c>
      <c r="C26" s="20"/>
      <c r="D26" s="17">
        <v>2</v>
      </c>
      <c r="E26" s="2">
        <f aca="true" t="shared" si="3" ref="E26:E195">E25+1</f>
        <v>3</v>
      </c>
      <c r="F26" s="14">
        <f>IF((E26-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26" s="14">
        <f>(F26*(Tabelas!$C$9*(E26-1)))</f>
        <v>0</v>
      </c>
      <c r="H26" s="14">
        <f t="shared" si="2"/>
        <v>0</v>
      </c>
      <c r="I26"/>
      <c r="J26"/>
      <c r="K26"/>
    </row>
    <row r="27" spans="1:11" ht="14.25" customHeight="1">
      <c r="A27" s="21" t="s">
        <v>28</v>
      </c>
      <c r="B27" s="22">
        <f>IF(B26*Tabelas!H4&lt;Tabelas!I7,B26/ROUNDDOWN(B26/Tabelas!I7,0),IF((B26*Tabelas!H2)&lt;Tabelas!I7,Tabelas!I7,B26*Tabelas!H2))</f>
        <v>360.3125</v>
      </c>
      <c r="C27" s="23"/>
      <c r="D27" s="24">
        <v>3</v>
      </c>
      <c r="E27" s="2">
        <f t="shared" si="3"/>
        <v>4</v>
      </c>
      <c r="F27" s="14">
        <f>IF((E27-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27" s="14">
        <f>(F27*(Tabelas!$C$9*(E27-1)))</f>
        <v>0</v>
      </c>
      <c r="H27" s="14">
        <f t="shared" si="2"/>
        <v>0</v>
      </c>
      <c r="I27"/>
      <c r="J27"/>
      <c r="K27"/>
    </row>
    <row r="28" spans="1:11" ht="15" customHeight="1">
      <c r="A28" s="21" t="s">
        <v>29</v>
      </c>
      <c r="B28" s="22">
        <f>IF(B27*12&gt;B26,0,IF(B26*Tabelas!H4&lt;Tabelas!I7,B26/ROUNDDOWN(B26/Tabelas!I7,0),IF((B26*Tabelas!H3)&lt;Tabelas!I7,Tabelas!I7,B26*Tabelas!H3)))</f>
        <v>0</v>
      </c>
      <c r="C28" s="23"/>
      <c r="D28" s="17">
        <v>4</v>
      </c>
      <c r="E28" s="2">
        <f t="shared" si="3"/>
        <v>5</v>
      </c>
      <c r="F28" s="14">
        <f>IF((E28-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28" s="14">
        <f>(F28*(Tabelas!$C$9*(E28-1)))</f>
        <v>0</v>
      </c>
      <c r="H28" s="14">
        <f t="shared" si="2"/>
        <v>0</v>
      </c>
      <c r="I28"/>
      <c r="J28"/>
      <c r="K28"/>
    </row>
    <row r="29" spans="1:11" ht="14.25" customHeight="1">
      <c r="A29" s="21" t="s">
        <v>30</v>
      </c>
      <c r="B29" s="22">
        <f>IF(B27*12+B28*12&gt;B26,0,IF(B26*Tabelas!H4&lt;Tabelas!I7,B26/ROUNDDOWN(B26/Tabelas!I7,0),IF((B26*Tabelas!H4)&lt;Tabelas!I7,Tabelas!I7,B26*Tabelas!H4)))</f>
        <v>0</v>
      </c>
      <c r="C29" s="23"/>
      <c r="D29" s="17">
        <v>5</v>
      </c>
      <c r="E29" s="2">
        <f t="shared" si="3"/>
        <v>6</v>
      </c>
      <c r="F29" s="14">
        <f>IF((E29-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29" s="14">
        <f>(F29*(Tabelas!$C$9*(E29-1)))</f>
        <v>0</v>
      </c>
      <c r="H29" s="14">
        <f t="shared" si="2"/>
        <v>0</v>
      </c>
      <c r="I29"/>
      <c r="J29"/>
      <c r="K29"/>
    </row>
    <row r="30" spans="1:11" ht="15" customHeight="1">
      <c r="A30" s="21" t="s">
        <v>31</v>
      </c>
      <c r="B30" s="22">
        <f>IF(B27*12+B28*12+B29*12&gt;B26,0,IF((B26-(B27*12)-(B28*12)-(B29*12))/144&gt;Tabelas!I7,(B26-(B27*12)-(B28*12)-(B29*12))/144,IF(ROUNDDOWN((B26-(B27*12)-(B28*12)-(B29*12)),0)=0,0,((B26-(B27*12)-(B28*12)-(B29*12))/ROUNDDOWN((B26-(B27*12)-(B28*12)-(B29*12))/Tabelas!I7,0)))))</f>
        <v>0</v>
      </c>
      <c r="C30" s="23"/>
      <c r="D30" s="17">
        <v>6</v>
      </c>
      <c r="E30" s="2">
        <f t="shared" si="3"/>
        <v>7</v>
      </c>
      <c r="F30" s="14">
        <f>IF((E30-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30" s="14">
        <f>(F30*(Tabelas!$C$9*(E30-1)))</f>
        <v>0</v>
      </c>
      <c r="H30" s="14">
        <f t="shared" si="2"/>
        <v>0</v>
      </c>
      <c r="I30"/>
      <c r="J30"/>
      <c r="K30"/>
    </row>
    <row r="31" spans="1:11" ht="14.25" customHeight="1">
      <c r="A31" s="25" t="s">
        <v>20</v>
      </c>
      <c r="B31" s="25">
        <f>(IF(ROUNDDOWN(B26/Tabelas!I7,0)&gt;12,12,ROUNDDOWN(B26/Tabelas!I7,0)))+(IF(ROUNDDOWN((B26-(B27*12))/Tabelas!I7,0)&gt;12,12,IF(ROUNDDOWN((B26-(B27*12))/Tabelas!I7,0)&lt;=0,0,ROUNDDOWN((B26-(B27*12))/Tabelas!I7,0))))+(IF(ROUNDDOWN((B26-(B27*12)-(B28*12))/Tabelas!I7,0)&gt;12,12,IF(ROUNDDOWN((B26-(B27*12)-(B28*12))/Tabelas!I7,0)&lt;=0,0,ROUNDDOWN((B26-(B27*12)-(B28*12))/Tabelas!I7,0))))+(IF(ROUNDDOWN((B26-(B27*12)-(B28*12)-(B29*12))/Tabelas!I7,0)&gt;144,144,IF(ROUNDDOWN((B26-(B27*12)-(B28*12)-(B29*12))/Tabelas!I7,0)&lt;=0,0,ROUNDDOWN((B26-(B27*12)-(B28*12)-(B29*12))/Tabelas!I7,0))))</f>
        <v>1</v>
      </c>
      <c r="C31" s="23"/>
      <c r="D31" s="24">
        <v>7</v>
      </c>
      <c r="E31" s="2">
        <f t="shared" si="3"/>
        <v>8</v>
      </c>
      <c r="F31" s="14">
        <f>IF((E31-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31" s="14">
        <f>(F31*(Tabelas!$C$9*(E31-1)))</f>
        <v>0</v>
      </c>
      <c r="H31" s="14">
        <f t="shared" si="2"/>
        <v>0</v>
      </c>
      <c r="I31"/>
      <c r="J31"/>
      <c r="K31"/>
    </row>
    <row r="32" spans="1:11" ht="14.25" customHeight="1">
      <c r="A32" s="15"/>
      <c r="B32" s="15"/>
      <c r="C32" s="20"/>
      <c r="D32" s="17">
        <v>8</v>
      </c>
      <c r="E32" s="2">
        <f t="shared" si="3"/>
        <v>9</v>
      </c>
      <c r="F32" s="14">
        <f>IF((E32-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32" s="14">
        <f>(F32*(Tabelas!$C$9*(E32-1)))</f>
        <v>0</v>
      </c>
      <c r="H32" s="14">
        <f t="shared" si="2"/>
        <v>0</v>
      </c>
      <c r="I32"/>
      <c r="J32"/>
      <c r="K32"/>
    </row>
    <row r="33" spans="1:11" ht="14.25" customHeight="1">
      <c r="A33" s="5" t="s">
        <v>21</v>
      </c>
      <c r="B33" s="5">
        <f>IF(B10=0,B31,IF(B10&gt;B31,B31,B10))</f>
        <v>1</v>
      </c>
      <c r="C33" s="11"/>
      <c r="D33" s="17">
        <v>9</v>
      </c>
      <c r="E33" s="2">
        <f t="shared" si="3"/>
        <v>10</v>
      </c>
      <c r="F33" s="14">
        <f>IF((E33-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33" s="14">
        <f>(F33*(Tabelas!$C$9*(E33-1)))</f>
        <v>0</v>
      </c>
      <c r="H33" s="14">
        <f t="shared" si="2"/>
        <v>0</v>
      </c>
      <c r="I33"/>
      <c r="J33"/>
      <c r="K33"/>
    </row>
    <row r="34" spans="4:11" ht="14.25" customHeight="1">
      <c r="D34" s="17">
        <v>10</v>
      </c>
      <c r="E34" s="2">
        <f t="shared" si="3"/>
        <v>11</v>
      </c>
      <c r="F34" s="14">
        <f>IF((E34-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34" s="14">
        <f>(F34*(Tabelas!$C$9*(E34-1)))</f>
        <v>0</v>
      </c>
      <c r="H34" s="14">
        <f t="shared" si="2"/>
        <v>0</v>
      </c>
      <c r="I34"/>
      <c r="J34"/>
      <c r="K34"/>
    </row>
    <row r="35" spans="4:11" ht="14.25" customHeight="1">
      <c r="D35" s="24">
        <v>11</v>
      </c>
      <c r="E35" s="2">
        <f t="shared" si="3"/>
        <v>12</v>
      </c>
      <c r="F35" s="14">
        <f>IF((E35-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35" s="14">
        <f>(F35*(Tabelas!$C$9*(E35-1)))</f>
        <v>0</v>
      </c>
      <c r="H35" s="14">
        <f t="shared" si="2"/>
        <v>0</v>
      </c>
      <c r="I35"/>
      <c r="J35"/>
      <c r="K35"/>
    </row>
    <row r="36" spans="4:11" ht="14.25" customHeight="1">
      <c r="D36" s="17">
        <v>12</v>
      </c>
      <c r="E36" s="2">
        <f t="shared" si="3"/>
        <v>13</v>
      </c>
      <c r="F36" s="14">
        <f>IF((E36-$B$20)&lt;=$B$33,IF(($B$26/$B$33)&gt;($B$26*Tabelas!$H$4),($B$26/$B$33),IF(AND(($B$26/$B$33)&gt;($B$26*Tabelas!$H$3),$B$29&gt;Tabelas!$I$7),(($B$26-($B$29*12))/($B$33-12)),IF($B$26*Tabelas!$H$4&lt;Tabelas!$I$7,$B$26/$B$33,IF(($B$26*Tabelas!$H$2)&lt;Tabelas!$I$7,Tabelas!$I$7,$B$26*Tabelas!$H$2)))),0)</f>
        <v>0</v>
      </c>
      <c r="G36" s="14">
        <f>(F36*(Tabelas!$C$9*(E36-1)))</f>
        <v>0</v>
      </c>
      <c r="H36" s="14">
        <f t="shared" si="2"/>
        <v>0</v>
      </c>
      <c r="I36"/>
      <c r="J36"/>
      <c r="K36"/>
    </row>
    <row r="37" spans="4:11" ht="14.25" customHeight="1">
      <c r="D37" s="17">
        <v>13</v>
      </c>
      <c r="E37" s="2">
        <f t="shared" si="3"/>
        <v>14</v>
      </c>
      <c r="F37" s="14">
        <f>IF((E37-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37" s="14">
        <f>(F37*(Tabelas!$C$9*(E37-1)))</f>
        <v>0</v>
      </c>
      <c r="H37" s="14">
        <f t="shared" si="2"/>
        <v>0</v>
      </c>
      <c r="I37"/>
      <c r="J37"/>
      <c r="K37"/>
    </row>
    <row r="38" spans="4:11" ht="14.25" customHeight="1">
      <c r="D38" s="17">
        <v>14</v>
      </c>
      <c r="E38" s="2">
        <f t="shared" si="3"/>
        <v>15</v>
      </c>
      <c r="F38" s="14">
        <f>IF((E38-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38" s="14">
        <f>(F38*(Tabelas!$C$9*(E38-1)))</f>
        <v>0</v>
      </c>
      <c r="H38" s="14">
        <f t="shared" si="2"/>
        <v>0</v>
      </c>
      <c r="I38"/>
      <c r="J38"/>
      <c r="K38"/>
    </row>
    <row r="39" spans="4:11" ht="14.25" customHeight="1">
      <c r="D39" s="24">
        <v>15</v>
      </c>
      <c r="E39" s="2">
        <f t="shared" si="3"/>
        <v>16</v>
      </c>
      <c r="F39" s="14">
        <f>IF((E39-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39" s="14">
        <f>(F39*(Tabelas!$C$9*(E39-1)))</f>
        <v>0</v>
      </c>
      <c r="H39" s="14">
        <f t="shared" si="2"/>
        <v>0</v>
      </c>
      <c r="I39"/>
      <c r="J39"/>
      <c r="K39"/>
    </row>
    <row r="40" spans="4:11" ht="14.25" customHeight="1">
      <c r="D40" s="17">
        <v>16</v>
      </c>
      <c r="E40" s="2">
        <f t="shared" si="3"/>
        <v>17</v>
      </c>
      <c r="F40" s="14">
        <f>IF((E40-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0" s="14">
        <f>(F40*(Tabelas!$C$9*(E40-1)))</f>
        <v>0</v>
      </c>
      <c r="H40" s="14">
        <f t="shared" si="2"/>
        <v>0</v>
      </c>
      <c r="I40"/>
      <c r="J40"/>
      <c r="K40"/>
    </row>
    <row r="41" spans="4:11" ht="14.25" customHeight="1">
      <c r="D41" s="17">
        <v>17</v>
      </c>
      <c r="E41" s="2">
        <f t="shared" si="3"/>
        <v>18</v>
      </c>
      <c r="F41" s="14">
        <f>IF((E41-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1" s="14">
        <f>(F41*(Tabelas!$C$9*(E41-1)))</f>
        <v>0</v>
      </c>
      <c r="H41" s="14">
        <f t="shared" si="2"/>
        <v>0</v>
      </c>
      <c r="I41"/>
      <c r="J41"/>
      <c r="K41"/>
    </row>
    <row r="42" spans="4:11" ht="14.25" customHeight="1">
      <c r="D42" s="17">
        <v>18</v>
      </c>
      <c r="E42" s="2">
        <f t="shared" si="3"/>
        <v>19</v>
      </c>
      <c r="F42" s="14">
        <f>IF((E42-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2" s="14">
        <f>(F42*(Tabelas!$C$9*(E42-1)))</f>
        <v>0</v>
      </c>
      <c r="H42" s="14">
        <f t="shared" si="2"/>
        <v>0</v>
      </c>
      <c r="I42"/>
      <c r="J42"/>
      <c r="K42"/>
    </row>
    <row r="43" spans="4:11" ht="14.25" customHeight="1">
      <c r="D43" s="24">
        <v>19</v>
      </c>
      <c r="E43" s="2">
        <f t="shared" si="3"/>
        <v>20</v>
      </c>
      <c r="F43" s="14">
        <f>IF((E43-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3" s="14">
        <f>(F43*(Tabelas!$C$9*(E43-1)))</f>
        <v>0</v>
      </c>
      <c r="H43" s="14">
        <f t="shared" si="2"/>
        <v>0</v>
      </c>
      <c r="I43"/>
      <c r="J43"/>
      <c r="K43"/>
    </row>
    <row r="44" spans="4:11" ht="14.25" customHeight="1">
      <c r="D44" s="17">
        <v>20</v>
      </c>
      <c r="E44" s="2">
        <f t="shared" si="3"/>
        <v>21</v>
      </c>
      <c r="F44" s="14">
        <f>IF((E44-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4" s="14">
        <f>(F44*(Tabelas!$C$9*(E44-1)))</f>
        <v>0</v>
      </c>
      <c r="H44" s="14">
        <f t="shared" si="2"/>
        <v>0</v>
      </c>
      <c r="I44"/>
      <c r="J44"/>
      <c r="K44"/>
    </row>
    <row r="45" spans="4:11" ht="14.25" customHeight="1">
      <c r="D45" s="17">
        <v>21</v>
      </c>
      <c r="E45" s="2">
        <f t="shared" si="3"/>
        <v>22</v>
      </c>
      <c r="F45" s="14">
        <f>IF((E45-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5" s="14">
        <f>(F45*(Tabelas!$C$9*(E45-1)))</f>
        <v>0</v>
      </c>
      <c r="H45" s="14">
        <f t="shared" si="2"/>
        <v>0</v>
      </c>
      <c r="I45"/>
      <c r="J45"/>
      <c r="K45"/>
    </row>
    <row r="46" spans="4:11" ht="14.25" customHeight="1">
      <c r="D46" s="17">
        <v>22</v>
      </c>
      <c r="E46" s="2">
        <f t="shared" si="3"/>
        <v>23</v>
      </c>
      <c r="F46" s="14">
        <f>IF((E46-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6" s="14">
        <f>(F46*(Tabelas!$C$9*(E46-1)))</f>
        <v>0</v>
      </c>
      <c r="H46" s="14">
        <f t="shared" si="2"/>
        <v>0</v>
      </c>
      <c r="I46"/>
      <c r="J46"/>
      <c r="K46"/>
    </row>
    <row r="47" spans="4:11" ht="14.25" customHeight="1">
      <c r="D47" s="24">
        <v>23</v>
      </c>
      <c r="E47" s="2">
        <f t="shared" si="3"/>
        <v>24</v>
      </c>
      <c r="F47" s="14">
        <f>IF((E47-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7" s="14">
        <f>(F47*(Tabelas!$C$9*(E47-1)))</f>
        <v>0</v>
      </c>
      <c r="H47" s="14">
        <f t="shared" si="2"/>
        <v>0</v>
      </c>
      <c r="I47"/>
      <c r="J47"/>
      <c r="K47"/>
    </row>
    <row r="48" spans="4:11" ht="14.25" customHeight="1">
      <c r="D48" s="17">
        <v>24</v>
      </c>
      <c r="E48" s="2">
        <f t="shared" si="3"/>
        <v>25</v>
      </c>
      <c r="F48" s="14">
        <f>IF((E48-$B$20)&lt;=$B$33,IF(($B$26/$B$33)&gt;($B$26*Tabelas!$H$4),($B$26/$B$33),IF(AND(($B$26/$B$33)&gt;($B$26*Tabelas!$H$3),$B$29&gt;Tabelas!$I$7),(($B$26-($B$29*12))/($B$33-12)),IF($B$27*12&gt;$B$26,0,IF($B$26*Tabelas!$H$4&lt;Tabelas!$I$7,$B$26/$B$33,IF(($B$26*Tabelas!$H$3)&lt;Tabelas!$I$7,Tabelas!$I$7,$B$26*Tabelas!$H$3))))),0)</f>
        <v>0</v>
      </c>
      <c r="G48" s="14">
        <f>(F48*(Tabelas!$C$9*(E48-1)))</f>
        <v>0</v>
      </c>
      <c r="H48" s="14">
        <f t="shared" si="2"/>
        <v>0</v>
      </c>
      <c r="I48"/>
      <c r="J48"/>
      <c r="K48"/>
    </row>
    <row r="49" spans="4:11" ht="14.25" customHeight="1">
      <c r="D49" s="17">
        <v>25</v>
      </c>
      <c r="E49" s="2">
        <f t="shared" si="3"/>
        <v>26</v>
      </c>
      <c r="F49" s="14">
        <f>IF((E49-$B$20)&lt;=$B$33,IF(($B$26/$B$33)&gt;($B$26*Tabelas!$H$4),($B$26/$B$33),IF($B$27*12+$B$28*12&gt;$B$26,0,IF($B$26*Tabelas!$H$4&lt;Tabelas!$I$7,$B$26/$B$33,IF(($B$26*Tabelas!$H$4)&lt;Tabelas!$I$7,Tabelas!$I$7,$B$26*Tabelas!$H$4)))),0)</f>
        <v>0</v>
      </c>
      <c r="G49" s="14">
        <f>(F49*(Tabelas!$C$9*(E49-1)))</f>
        <v>0</v>
      </c>
      <c r="H49" s="14">
        <f t="shared" si="2"/>
        <v>0</v>
      </c>
      <c r="I49"/>
      <c r="J49"/>
      <c r="K49"/>
    </row>
    <row r="50" spans="4:11" ht="14.25" customHeight="1">
      <c r="D50" s="17">
        <v>26</v>
      </c>
      <c r="E50" s="2">
        <f t="shared" si="3"/>
        <v>27</v>
      </c>
      <c r="F50" s="14">
        <f>IF((E50-$B$20)&lt;=$B$33,IF(($B$26/$B$33)&gt;($B$26*Tabelas!$H$4),($B$26/$B$33),IF($B$27*12+$B$28*12&gt;$B$26,0,IF($B$26*Tabelas!$H$4&lt;Tabelas!$I$7,$B$26/$B$33,IF(($B$26*Tabelas!$H$4)&lt;Tabelas!$I$7,Tabelas!$I$7,$B$26*Tabelas!$H$4)))),0)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0" s="14">
        <f>(F50*(Tabelas!$C$9*(E50-1)))</f>
        <v>0</v>
      </c>
      <c r="H50" s="14">
        <f t="shared" si="2"/>
        <v>0</v>
      </c>
      <c r="I50"/>
      <c r="J50"/>
      <c r="K50"/>
    </row>
    <row r="51" spans="4:11" ht="14.25" customHeight="1">
      <c r="D51" s="24">
        <v>27</v>
      </c>
      <c r="E51" s="2">
        <f t="shared" si="3"/>
        <v>28</v>
      </c>
      <c r="F51" s="14">
        <f>IF((E51-$B$20)&lt;=$B$33,IF(($B$26/$B$33)&gt;($B$26*Tabelas!$H$4),($B$26/$B$33),IF($B$27*12+$B$28*12&gt;$B$26,0,IF($B$26*Tabelas!$H$4&lt;Tabelas!$I$7,$B$26/$B$33,IF(($B$26*Tabelas!$H$4)&lt;Tabelas!$I$7,Tabelas!$I$7,$B$26*Tabelas!$H$4)))),0)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1" s="14">
        <f>(F51*(Tabelas!$C$9*(E51-1)))</f>
        <v>0</v>
      </c>
      <c r="H51" s="14">
        <f t="shared" si="2"/>
        <v>0</v>
      </c>
      <c r="I51"/>
      <c r="J51"/>
      <c r="K51"/>
    </row>
    <row r="52" spans="4:11" ht="14.25" customHeight="1">
      <c r="D52" s="17">
        <v>28</v>
      </c>
      <c r="E52" s="2">
        <f t="shared" si="3"/>
        <v>29</v>
      </c>
      <c r="F52" s="14">
        <f>IF((E52-$B$20)&lt;=$B$33,IF(($B$26/$B$33)&gt;($B$26*Tabelas!$H$4),($B$26/$B$33),IF($B$27*12+$B$28*12&gt;$B$26,0,IF($B$26*Tabelas!$H$4&lt;Tabelas!$I$7,$B$26/$B$33,IF(($B$26*Tabelas!$H$4)&lt;Tabelas!$I$7,Tabelas!$I$7,$B$26*Tabelas!$H$4)))),0)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2" s="14">
        <f>(F52*(Tabelas!$C$9*(E52-1)))</f>
        <v>0</v>
      </c>
      <c r="H52" s="14">
        <f t="shared" si="2"/>
        <v>0</v>
      </c>
      <c r="I52"/>
      <c r="J52"/>
      <c r="K52"/>
    </row>
    <row r="53" spans="4:11" ht="14.25" customHeight="1">
      <c r="D53" s="17">
        <v>29</v>
      </c>
      <c r="E53" s="2">
        <f t="shared" si="3"/>
        <v>30</v>
      </c>
      <c r="F53" s="14">
        <f>IF((E53-$B$20)&lt;=$B$33,IF(($B$26/$B$33)&gt;($B$26*Tabelas!$H$4),($B$26/$B$33),IF($B$27*12+$B$28*12&gt;$B$26,0,IF($B$26*Tabelas!$H$4&lt;Tabelas!$I$7,$B$26/$B$33,IF(($B$26*Tabelas!$H$4)&lt;Tabelas!$I$7,Tabelas!$I$7,$B$26*Tabelas!$H$4)))),0)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3" s="14">
        <f>(F53*(Tabelas!$C$9*(E53-1)))</f>
        <v>0</v>
      </c>
      <c r="H53" s="14">
        <f t="shared" si="2"/>
        <v>0</v>
      </c>
      <c r="I53"/>
      <c r="J53"/>
      <c r="K53"/>
    </row>
    <row r="54" spans="4:11" ht="14.25" customHeight="1">
      <c r="D54" s="17">
        <v>30</v>
      </c>
      <c r="E54" s="2">
        <f t="shared" si="3"/>
        <v>31</v>
      </c>
      <c r="F54" s="14">
        <f>IF((E54-$B$20)&lt;=$B$33,IF(($B$26/$B$33)&gt;($B$26*Tabelas!$H$4),($B$26/$B$33),IF($B$27*12+$B$28*12&gt;$B$26,0,IF($B$26*Tabelas!$H$4&lt;Tabelas!$I$7,$B$26/$B$33,IF(($B$26*Tabelas!$H$4)&lt;Tabelas!$I$7,Tabelas!$I$7,$B$26*Tabelas!$H$4)))),0)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4" s="14">
        <f>(F54*(Tabelas!$C$9*(E54-1)))</f>
        <v>0</v>
      </c>
      <c r="H54" s="14">
        <f t="shared" si="2"/>
        <v>0</v>
      </c>
      <c r="I54"/>
      <c r="J54"/>
      <c r="K54"/>
    </row>
    <row r="55" spans="4:11" ht="14.25" customHeight="1">
      <c r="D55" s="24">
        <v>31</v>
      </c>
      <c r="E55" s="2">
        <f t="shared" si="3"/>
        <v>32</v>
      </c>
      <c r="F55" s="14">
        <f>IF((E55-$B$20)&lt;=$B$33,IF(($B$26/$B$33)&gt;($B$26*Tabelas!$H$4),($B$26/$B$33),IF($B$27*12+$B$28*12&gt;$B$26,0,IF($B$26*Tabelas!$H$4&lt;Tabelas!$I$7,$B$26/$B$33,IF(($B$26*Tabelas!$H$4)&lt;Tabelas!$I$7,Tabelas!$I$7,$B$26*Tabelas!$H$4)))),0)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5" s="14">
        <f>(F55*(Tabelas!$C$9*(E55-1)))</f>
        <v>0</v>
      </c>
      <c r="H55" s="14">
        <f t="shared" si="2"/>
        <v>0</v>
      </c>
      <c r="I55"/>
      <c r="J55"/>
      <c r="K55"/>
    </row>
    <row r="56" spans="4:11" ht="14.25" customHeight="1">
      <c r="D56" s="17">
        <v>32</v>
      </c>
      <c r="E56" s="2">
        <f t="shared" si="3"/>
        <v>33</v>
      </c>
      <c r="F56" s="14">
        <f>IF((E56-$B$20)&lt;=$B$33,IF(($B$26/$B$33)&gt;($B$26*Tabelas!$H$4),($B$26/$B$33),IF($B$27*12+$B$28*12&gt;$B$26,0,IF($B$26*Tabelas!$H$4&lt;Tabelas!$I$7,$B$26/$B$33,IF(($B$26*Tabelas!$H$4)&lt;Tabelas!$I$7,Tabelas!$I$7,$B$26*Tabelas!$H$4)))),0)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6" s="14">
        <f>(F56*(Tabelas!$C$9*(E56-1)))</f>
        <v>0</v>
      </c>
      <c r="H56" s="14">
        <f t="shared" si="2"/>
        <v>0</v>
      </c>
      <c r="I56"/>
      <c r="J56"/>
      <c r="K56"/>
    </row>
    <row r="57" spans="4:11" ht="14.25" customHeight="1">
      <c r="D57" s="17">
        <v>33</v>
      </c>
      <c r="E57" s="2">
        <f t="shared" si="3"/>
        <v>34</v>
      </c>
      <c r="F57" s="14">
        <f>IF((E57-$B$20)&lt;=$B$33,IF(($B$26/$B$33)&gt;($B$26*Tabelas!$H$4),($B$26/$B$33),IF($B$27*12+$B$28*12&gt;$B$26,0,IF($B$26*Tabelas!$H$4&lt;Tabelas!$I$7,$B$26/$B$33,IF(($B$26*Tabelas!$H$4)&lt;Tabelas!$I$7,Tabelas!$I$7,$B$26*Tabelas!$H$4)))),0)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7" s="14">
        <f>(F57*(Tabelas!$C$9*(E57-1)))</f>
        <v>0</v>
      </c>
      <c r="H57" s="14">
        <f t="shared" si="2"/>
        <v>0</v>
      </c>
      <c r="I57"/>
      <c r="J57"/>
      <c r="K57"/>
    </row>
    <row r="58" spans="4:11" ht="14.25" customHeight="1">
      <c r="D58" s="17">
        <v>34</v>
      </c>
      <c r="E58" s="2">
        <f t="shared" si="3"/>
        <v>35</v>
      </c>
      <c r="F58" s="14">
        <f>IF((E58-$B$20)&lt;=$B$33,IF(($B$26/$B$33)&gt;($B$26*Tabelas!$H$4),($B$26/$B$33),IF($B$27*12+$B$28*12&gt;$B$26,0,IF($B$26*Tabelas!$H$4&lt;Tabelas!$I$7,$B$26/$B$33,IF(($B$26*Tabelas!$H$4)&lt;Tabelas!$I$7,Tabelas!$I$7,$B$26*Tabelas!$H$4)))),0)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8" s="14">
        <f>(F58*(Tabelas!$C$9*(E58-1)))</f>
        <v>0</v>
      </c>
      <c r="H58" s="14">
        <f t="shared" si="2"/>
        <v>0</v>
      </c>
      <c r="I58"/>
      <c r="J58"/>
      <c r="K58"/>
    </row>
    <row r="59" spans="4:11" ht="14.25" customHeight="1">
      <c r="D59" s="24">
        <v>35</v>
      </c>
      <c r="E59" s="2">
        <f t="shared" si="3"/>
        <v>36</v>
      </c>
      <c r="F59" s="14">
        <f>IF((E59-$B$20)&lt;=$B$33,IF(($B$26/$B$33)&gt;($B$26*Tabelas!$H$4),($B$26/$B$33),IF($B$27*12+$B$28*12&gt;$B$26,0,IF($B$26*Tabelas!$H$4&lt;Tabelas!$I$7,$B$26/$B$33,IF(($B$26*Tabelas!$H$4)&lt;Tabelas!$I$7,Tabelas!$I$7,$B$26*Tabelas!$H$4)))),0)</f>
        <v>0</v>
      </c>
      <c r="G59" s="14">
        <f>(F59*(Tabelas!$C$9*(E59-1)))</f>
        <v>0</v>
      </c>
      <c r="H59" s="14">
        <f t="shared" si="2"/>
        <v>0</v>
      </c>
      <c r="I59"/>
      <c r="J59"/>
      <c r="K59"/>
    </row>
    <row r="60" spans="4:11" ht="14.25" customHeight="1">
      <c r="D60" s="17">
        <v>36</v>
      </c>
      <c r="E60" s="2">
        <f t="shared" si="3"/>
        <v>37</v>
      </c>
      <c r="F60" s="14">
        <f>IF((E60-$B$20)&lt;=$B$33,IF(($B$26/$B$33)&gt;($B$26*Tabelas!$H$4),($B$26/$B$33),IF($B$27*12+$B$28*12&gt;$B$26,0,IF($B$26*Tabelas!$H$4&lt;Tabelas!$I$7,$B$26/$B$33,IF(($B$26*Tabelas!$H$4)&lt;Tabelas!$I$7,Tabelas!$I$7,$B$26*Tabelas!$H$4)))),0)</f>
        <v>0</v>
      </c>
      <c r="G60" s="14">
        <f>(F60*(Tabelas!$C$9*(E60-1)))</f>
        <v>0</v>
      </c>
      <c r="H60" s="14">
        <f t="shared" si="2"/>
        <v>0</v>
      </c>
      <c r="I60"/>
      <c r="J60"/>
      <c r="K60"/>
    </row>
    <row r="61" spans="4:11" ht="14.25" customHeight="1">
      <c r="D61" s="17">
        <v>37</v>
      </c>
      <c r="E61" s="2">
        <f t="shared" si="3"/>
        <v>38</v>
      </c>
      <c r="F61" s="14">
        <f>IF((E61-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1" s="14">
        <f>(F61*(Tabelas!$C$9*(E61-1)))</f>
        <v>0</v>
      </c>
      <c r="H61" s="14">
        <f t="shared" si="2"/>
        <v>0</v>
      </c>
      <c r="I61"/>
      <c r="J61"/>
      <c r="K61"/>
    </row>
    <row r="62" spans="4:11" ht="14.25" customHeight="1">
      <c r="D62" s="17">
        <v>38</v>
      </c>
      <c r="E62" s="2">
        <f t="shared" si="3"/>
        <v>39</v>
      </c>
      <c r="F62" s="14">
        <f>IF((E62-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2" s="14">
        <f>(F62*(Tabelas!$C$9*(E62-1)))</f>
        <v>0</v>
      </c>
      <c r="H62" s="14">
        <f t="shared" si="2"/>
        <v>0</v>
      </c>
      <c r="I62"/>
      <c r="J62"/>
      <c r="K62"/>
    </row>
    <row r="63" spans="4:11" ht="14.25" customHeight="1">
      <c r="D63" s="24">
        <v>39</v>
      </c>
      <c r="E63" s="2">
        <f t="shared" si="3"/>
        <v>40</v>
      </c>
      <c r="F63" s="14">
        <f>IF((E63-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3" s="14">
        <f>(F63*(Tabelas!$C$9*(E63-1)))</f>
        <v>0</v>
      </c>
      <c r="H63" s="14">
        <f t="shared" si="2"/>
        <v>0</v>
      </c>
      <c r="I63"/>
      <c r="J63"/>
      <c r="K63"/>
    </row>
    <row r="64" spans="4:11" ht="14.25" customHeight="1">
      <c r="D64" s="17">
        <v>40</v>
      </c>
      <c r="E64" s="2">
        <f t="shared" si="3"/>
        <v>41</v>
      </c>
      <c r="F64" s="14">
        <f>IF((E64-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4" s="14">
        <f>(F64*(Tabelas!$C$9*(E64-1)))</f>
        <v>0</v>
      </c>
      <c r="H64" s="14">
        <f t="shared" si="2"/>
        <v>0</v>
      </c>
      <c r="I64"/>
      <c r="J64"/>
      <c r="K64"/>
    </row>
    <row r="65" spans="4:11" ht="14.25" customHeight="1">
      <c r="D65" s="17">
        <v>41</v>
      </c>
      <c r="E65" s="2">
        <f t="shared" si="3"/>
        <v>42</v>
      </c>
      <c r="F65" s="14">
        <f>IF((E65-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5" s="14">
        <f>(F65*(Tabelas!$C$9*(E65-1)))</f>
        <v>0</v>
      </c>
      <c r="H65" s="14">
        <f t="shared" si="2"/>
        <v>0</v>
      </c>
      <c r="I65"/>
      <c r="J65"/>
      <c r="K65"/>
    </row>
    <row r="66" spans="4:11" ht="14.25" customHeight="1">
      <c r="D66" s="17">
        <v>42</v>
      </c>
      <c r="E66" s="2">
        <f t="shared" si="3"/>
        <v>43</v>
      </c>
      <c r="F66" s="14">
        <f>IF((E66-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6" s="14">
        <f>(F66*(Tabelas!$C$9*(E66-1)))</f>
        <v>0</v>
      </c>
      <c r="H66" s="14">
        <f t="shared" si="2"/>
        <v>0</v>
      </c>
      <c r="I66"/>
      <c r="J66"/>
      <c r="K66"/>
    </row>
    <row r="67" spans="4:11" ht="14.25" customHeight="1">
      <c r="D67" s="24">
        <v>43</v>
      </c>
      <c r="E67" s="2">
        <f t="shared" si="3"/>
        <v>44</v>
      </c>
      <c r="F67" s="14">
        <f>IF((E67-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7" s="14">
        <f>(F67*(Tabelas!$C$9*(E67-1)))</f>
        <v>0</v>
      </c>
      <c r="H67" s="14">
        <f t="shared" si="2"/>
        <v>0</v>
      </c>
      <c r="I67"/>
      <c r="J67"/>
      <c r="K67"/>
    </row>
    <row r="68" spans="4:11" ht="14.25" customHeight="1">
      <c r="D68" s="17">
        <v>44</v>
      </c>
      <c r="E68" s="2">
        <f t="shared" si="3"/>
        <v>45</v>
      </c>
      <c r="F68" s="14">
        <f>IF((E68-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8" s="14">
        <f>(F68*(Tabelas!$C$9*(E68-1)))</f>
        <v>0</v>
      </c>
      <c r="H68" s="14">
        <f t="shared" si="2"/>
        <v>0</v>
      </c>
      <c r="I68"/>
      <c r="J68"/>
      <c r="K68"/>
    </row>
    <row r="69" spans="4:11" ht="14.25" customHeight="1">
      <c r="D69" s="17">
        <v>45</v>
      </c>
      <c r="E69" s="2">
        <f t="shared" si="3"/>
        <v>46</v>
      </c>
      <c r="F69" s="14">
        <f>IF((E69-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69" s="14">
        <f>(F69*(Tabelas!$C$9*(E69-1)))</f>
        <v>0</v>
      </c>
      <c r="H69" s="14">
        <f t="shared" si="2"/>
        <v>0</v>
      </c>
      <c r="I69"/>
      <c r="J69"/>
      <c r="K69"/>
    </row>
    <row r="70" spans="4:11" ht="14.25" customHeight="1">
      <c r="D70" s="17">
        <v>46</v>
      </c>
      <c r="E70" s="2">
        <f t="shared" si="3"/>
        <v>47</v>
      </c>
      <c r="F70" s="14">
        <f>IF((E70-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0" s="14">
        <f>(F70*(Tabelas!$C$9*(E70-1)))</f>
        <v>0</v>
      </c>
      <c r="H70" s="14">
        <f t="shared" si="2"/>
        <v>0</v>
      </c>
      <c r="I70"/>
      <c r="J70"/>
      <c r="K70"/>
    </row>
    <row r="71" spans="4:11" ht="14.25" customHeight="1">
      <c r="D71" s="24">
        <v>47</v>
      </c>
      <c r="E71" s="2">
        <f t="shared" si="3"/>
        <v>48</v>
      </c>
      <c r="F71" s="14">
        <f>IF((E71-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1" s="14">
        <f>(F71*(Tabelas!$C$9*(E71-1)))</f>
        <v>0</v>
      </c>
      <c r="H71" s="14">
        <f t="shared" si="2"/>
        <v>0</v>
      </c>
      <c r="I71"/>
      <c r="J71"/>
      <c r="K71"/>
    </row>
    <row r="72" spans="4:11" ht="14.25" customHeight="1">
      <c r="D72" s="17">
        <v>48</v>
      </c>
      <c r="E72" s="2">
        <f t="shared" si="3"/>
        <v>49</v>
      </c>
      <c r="F72" s="14">
        <f>IF((E72-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2" s="14">
        <f>(F72*(Tabelas!$C$9*(E72-1)))</f>
        <v>0</v>
      </c>
      <c r="H72" s="14">
        <f t="shared" si="2"/>
        <v>0</v>
      </c>
      <c r="I72"/>
      <c r="J72"/>
      <c r="K72"/>
    </row>
    <row r="73" spans="4:11" ht="14.25" customHeight="1">
      <c r="D73" s="17">
        <v>49</v>
      </c>
      <c r="E73" s="2">
        <f t="shared" si="3"/>
        <v>50</v>
      </c>
      <c r="F73" s="14">
        <f>IF((E73-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3" s="14">
        <f>(F73*(Tabelas!$C$9*(E73-1)))</f>
        <v>0</v>
      </c>
      <c r="H73" s="14">
        <f t="shared" si="2"/>
        <v>0</v>
      </c>
      <c r="I73"/>
      <c r="J73"/>
      <c r="K73"/>
    </row>
    <row r="74" spans="4:11" ht="14.25" customHeight="1">
      <c r="D74" s="17">
        <v>50</v>
      </c>
      <c r="E74" s="2">
        <f t="shared" si="3"/>
        <v>51</v>
      </c>
      <c r="F74" s="14">
        <f>IF((E74-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4" s="14">
        <f>(F74*(Tabelas!$C$9*(E74-1)))</f>
        <v>0</v>
      </c>
      <c r="H74" s="14">
        <f t="shared" si="2"/>
        <v>0</v>
      </c>
      <c r="I74"/>
      <c r="J74"/>
      <c r="K74"/>
    </row>
    <row r="75" spans="4:11" ht="14.25" customHeight="1">
      <c r="D75" s="24">
        <v>51</v>
      </c>
      <c r="E75" s="2">
        <f t="shared" si="3"/>
        <v>52</v>
      </c>
      <c r="F75" s="14">
        <f>IF((E75-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5" s="14">
        <f>(F75*(Tabelas!$C$9*(E75-1)))</f>
        <v>0</v>
      </c>
      <c r="H75" s="14">
        <f t="shared" si="2"/>
        <v>0</v>
      </c>
      <c r="I75"/>
      <c r="J75"/>
      <c r="K75"/>
    </row>
    <row r="76" spans="4:11" ht="14.25" customHeight="1">
      <c r="D76" s="17">
        <v>52</v>
      </c>
      <c r="E76" s="2">
        <f t="shared" si="3"/>
        <v>53</v>
      </c>
      <c r="F76" s="14">
        <f>IF((E76-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6" s="14">
        <f>(F76*(Tabelas!$C$9*(E76-1)))</f>
        <v>0</v>
      </c>
      <c r="H76" s="14">
        <f t="shared" si="2"/>
        <v>0</v>
      </c>
      <c r="I76"/>
      <c r="J76"/>
      <c r="K76"/>
    </row>
    <row r="77" spans="4:11" ht="14.25" customHeight="1">
      <c r="D77" s="17">
        <v>53</v>
      </c>
      <c r="E77" s="2">
        <f t="shared" si="3"/>
        <v>54</v>
      </c>
      <c r="F77" s="14">
        <f>IF((E77-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7" s="14">
        <f>(F77*(Tabelas!$C$9*(E77-1)))</f>
        <v>0</v>
      </c>
      <c r="H77" s="14">
        <f t="shared" si="2"/>
        <v>0</v>
      </c>
      <c r="I77"/>
      <c r="J77"/>
      <c r="K77"/>
    </row>
    <row r="78" spans="4:11" ht="14.25" customHeight="1">
      <c r="D78" s="17">
        <v>54</v>
      </c>
      <c r="E78" s="2">
        <f t="shared" si="3"/>
        <v>55</v>
      </c>
      <c r="F78" s="14">
        <f>IF((E78-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8" s="14">
        <f>(F78*(Tabelas!$C$9*(E78-1)))</f>
        <v>0</v>
      </c>
      <c r="H78" s="14">
        <f t="shared" si="2"/>
        <v>0</v>
      </c>
      <c r="I78"/>
      <c r="J78"/>
      <c r="K78"/>
    </row>
    <row r="79" spans="4:11" ht="14.25" customHeight="1">
      <c r="D79" s="24">
        <v>55</v>
      </c>
      <c r="E79" s="2">
        <f t="shared" si="3"/>
        <v>56</v>
      </c>
      <c r="F79" s="14">
        <f>IF((E79-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79" s="14">
        <f>(F79*(Tabelas!$C$9*(E79-1)))</f>
        <v>0</v>
      </c>
      <c r="H79" s="14">
        <f t="shared" si="2"/>
        <v>0</v>
      </c>
      <c r="I79"/>
      <c r="J79"/>
      <c r="K79"/>
    </row>
    <row r="80" spans="4:11" ht="14.25" customHeight="1">
      <c r="D80" s="17">
        <v>56</v>
      </c>
      <c r="E80" s="2">
        <f t="shared" si="3"/>
        <v>57</v>
      </c>
      <c r="F80" s="14">
        <f>IF((E80-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0" s="14">
        <f>(F80*(Tabelas!$C$9*(E80-1)))</f>
        <v>0</v>
      </c>
      <c r="H80" s="14">
        <f t="shared" si="2"/>
        <v>0</v>
      </c>
      <c r="I80"/>
      <c r="J80"/>
      <c r="K80"/>
    </row>
    <row r="81" spans="4:11" ht="14.25" customHeight="1">
      <c r="D81" s="17">
        <v>57</v>
      </c>
      <c r="E81" s="2">
        <f t="shared" si="3"/>
        <v>58</v>
      </c>
      <c r="F81" s="14">
        <f>IF((E81-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1" s="14">
        <f>(F81*(Tabelas!$C$9*(E81-1)))</f>
        <v>0</v>
      </c>
      <c r="H81" s="14">
        <f t="shared" si="2"/>
        <v>0</v>
      </c>
      <c r="I81"/>
      <c r="J81"/>
      <c r="K81"/>
    </row>
    <row r="82" spans="4:11" ht="14.25" customHeight="1">
      <c r="D82" s="17">
        <v>58</v>
      </c>
      <c r="E82" s="2">
        <f t="shared" si="3"/>
        <v>59</v>
      </c>
      <c r="F82" s="14">
        <f>IF((E82-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2" s="14">
        <f>(F82*(Tabelas!$C$9*(E82-1)))</f>
        <v>0</v>
      </c>
      <c r="H82" s="14">
        <f t="shared" si="2"/>
        <v>0</v>
      </c>
      <c r="I82"/>
      <c r="J82"/>
      <c r="K82"/>
    </row>
    <row r="83" spans="4:11" ht="14.25" customHeight="1">
      <c r="D83" s="24">
        <v>59</v>
      </c>
      <c r="E83" s="2">
        <f t="shared" si="3"/>
        <v>60</v>
      </c>
      <c r="F83" s="14">
        <f>IF((E83-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3" s="14">
        <f>(F83*(Tabelas!$C$9*(E83-1)))</f>
        <v>0</v>
      </c>
      <c r="H83" s="14">
        <f t="shared" si="2"/>
        <v>0</v>
      </c>
      <c r="I83"/>
      <c r="J83"/>
      <c r="K83"/>
    </row>
    <row r="84" spans="4:11" ht="14.25" customHeight="1">
      <c r="D84" s="17">
        <v>60</v>
      </c>
      <c r="E84" s="2">
        <f t="shared" si="3"/>
        <v>61</v>
      </c>
      <c r="F84" s="14">
        <f>IF((E84-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4" s="14">
        <f>(F84*(Tabelas!$C$9*(E84-1)))</f>
        <v>0</v>
      </c>
      <c r="H84" s="14">
        <f t="shared" si="2"/>
        <v>0</v>
      </c>
      <c r="I84"/>
      <c r="J84"/>
      <c r="K84"/>
    </row>
    <row r="85" spans="4:11" ht="14.25" customHeight="1">
      <c r="D85" s="17">
        <v>61</v>
      </c>
      <c r="E85" s="2">
        <f t="shared" si="3"/>
        <v>62</v>
      </c>
      <c r="F85" s="14">
        <f>IF((E85-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5" s="14">
        <f>(F85*(Tabelas!$C$9*(E85-1)))</f>
        <v>0</v>
      </c>
      <c r="H85" s="14">
        <f t="shared" si="2"/>
        <v>0</v>
      </c>
      <c r="I85"/>
      <c r="J85"/>
      <c r="K85"/>
    </row>
    <row r="86" spans="4:11" ht="14.25" customHeight="1">
      <c r="D86" s="17">
        <v>62</v>
      </c>
      <c r="E86" s="2">
        <f t="shared" si="3"/>
        <v>63</v>
      </c>
      <c r="F86" s="14">
        <f>IF((E86-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6" s="14">
        <f>(F86*(Tabelas!$C$9*(E86-1)))</f>
        <v>0</v>
      </c>
      <c r="H86" s="14">
        <f t="shared" si="2"/>
        <v>0</v>
      </c>
      <c r="I86"/>
      <c r="J86"/>
      <c r="K86"/>
    </row>
    <row r="87" spans="4:11" ht="14.25" customHeight="1">
      <c r="D87" s="24">
        <v>63</v>
      </c>
      <c r="E87" s="2">
        <f t="shared" si="3"/>
        <v>64</v>
      </c>
      <c r="F87" s="14">
        <f>IF((E87-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7" s="14">
        <f>(F87*(Tabelas!$C$9*(E87-1)))</f>
        <v>0</v>
      </c>
      <c r="H87" s="14">
        <f t="shared" si="2"/>
        <v>0</v>
      </c>
      <c r="I87"/>
      <c r="J87"/>
      <c r="K87"/>
    </row>
    <row r="88" spans="4:11" ht="14.25" customHeight="1">
      <c r="D88" s="17">
        <v>64</v>
      </c>
      <c r="E88" s="2">
        <f t="shared" si="3"/>
        <v>65</v>
      </c>
      <c r="F88" s="14">
        <f>IF((E88-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8" s="14">
        <f>(F88*(Tabelas!$C$9*(E88-1)))</f>
        <v>0</v>
      </c>
      <c r="H88" s="14">
        <f t="shared" si="2"/>
        <v>0</v>
      </c>
      <c r="I88"/>
      <c r="J88"/>
      <c r="K88"/>
    </row>
    <row r="89" spans="4:11" ht="14.25" customHeight="1">
      <c r="D89" s="17">
        <v>65</v>
      </c>
      <c r="E89" s="2">
        <f t="shared" si="3"/>
        <v>66</v>
      </c>
      <c r="F89" s="14">
        <f>IF((E89-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89" s="14">
        <f>(F89*(Tabelas!$C$9*(E89-1)))</f>
        <v>0</v>
      </c>
      <c r="H89" s="14">
        <f t="shared" si="2"/>
        <v>0</v>
      </c>
      <c r="I89"/>
      <c r="J89"/>
      <c r="K89"/>
    </row>
    <row r="90" spans="4:11" ht="14.25" customHeight="1">
      <c r="D90" s="17">
        <v>66</v>
      </c>
      <c r="E90" s="2">
        <f t="shared" si="3"/>
        <v>67</v>
      </c>
      <c r="F90" s="14">
        <f>IF((E90-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0" s="14">
        <f>(F90*(Tabelas!$C$9*(E90-1)))</f>
        <v>0</v>
      </c>
      <c r="H90" s="14">
        <f t="shared" si="2"/>
        <v>0</v>
      </c>
      <c r="I90"/>
      <c r="J90"/>
      <c r="K90"/>
    </row>
    <row r="91" spans="4:11" ht="14.25" customHeight="1">
      <c r="D91" s="24">
        <v>67</v>
      </c>
      <c r="E91" s="2">
        <f t="shared" si="3"/>
        <v>68</v>
      </c>
      <c r="F91" s="14">
        <f>IF((E91-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1" s="14">
        <f>(F91*(Tabelas!$C$9*(E91-1)))</f>
        <v>0</v>
      </c>
      <c r="H91" s="14">
        <f t="shared" si="2"/>
        <v>0</v>
      </c>
      <c r="I91"/>
      <c r="J91"/>
      <c r="K91"/>
    </row>
    <row r="92" spans="4:11" ht="14.25" customHeight="1">
      <c r="D92" s="17">
        <v>68</v>
      </c>
      <c r="E92" s="2">
        <f t="shared" si="3"/>
        <v>69</v>
      </c>
      <c r="F92" s="14">
        <f>IF((E92-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2" s="14">
        <f>(F92*(Tabelas!$C$9*(E92-1)))</f>
        <v>0</v>
      </c>
      <c r="H92" s="14">
        <f t="shared" si="2"/>
        <v>0</v>
      </c>
      <c r="I92"/>
      <c r="J92"/>
      <c r="K92"/>
    </row>
    <row r="93" spans="4:11" ht="14.25" customHeight="1">
      <c r="D93" s="17">
        <v>69</v>
      </c>
      <c r="E93" s="2">
        <f t="shared" si="3"/>
        <v>70</v>
      </c>
      <c r="F93" s="14">
        <f>IF((E93-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3" s="14">
        <f>(F93*(Tabelas!$C$9*(E93-1)))</f>
        <v>0</v>
      </c>
      <c r="H93" s="14">
        <f t="shared" si="2"/>
        <v>0</v>
      </c>
      <c r="I93"/>
      <c r="J93"/>
      <c r="K93"/>
    </row>
    <row r="94" spans="4:11" ht="14.25" customHeight="1">
      <c r="D94" s="17">
        <v>70</v>
      </c>
      <c r="E94" s="2">
        <f t="shared" si="3"/>
        <v>71</v>
      </c>
      <c r="F94" s="14">
        <f>IF((E94-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4" s="14">
        <f>(F94*(Tabelas!$C$9*(E94-1)))</f>
        <v>0</v>
      </c>
      <c r="H94" s="14">
        <f t="shared" si="2"/>
        <v>0</v>
      </c>
      <c r="I94"/>
      <c r="J94"/>
      <c r="K94"/>
    </row>
    <row r="95" spans="4:11" ht="14.25" customHeight="1">
      <c r="D95" s="24">
        <v>71</v>
      </c>
      <c r="E95" s="2">
        <f t="shared" si="3"/>
        <v>72</v>
      </c>
      <c r="F95" s="14">
        <f>IF((E95-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5" s="14">
        <f>(F95*(Tabelas!$C$9*(E95-1)))</f>
        <v>0</v>
      </c>
      <c r="H95" s="14">
        <f t="shared" si="2"/>
        <v>0</v>
      </c>
      <c r="I95"/>
      <c r="J95"/>
      <c r="K95"/>
    </row>
    <row r="96" spans="4:11" ht="14.25" customHeight="1">
      <c r="D96" s="17">
        <v>72</v>
      </c>
      <c r="E96" s="2">
        <f t="shared" si="3"/>
        <v>73</v>
      </c>
      <c r="F96" s="14">
        <f>IF((E96-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6" s="14">
        <f>(F96*(Tabelas!$C$9*(E96-1)))</f>
        <v>0</v>
      </c>
      <c r="H96" s="14">
        <f t="shared" si="2"/>
        <v>0</v>
      </c>
      <c r="I96"/>
      <c r="J96"/>
      <c r="K96"/>
    </row>
    <row r="97" spans="4:11" ht="14.25" customHeight="1">
      <c r="D97" s="17">
        <v>73</v>
      </c>
      <c r="E97" s="2">
        <f t="shared" si="3"/>
        <v>74</v>
      </c>
      <c r="F97" s="14">
        <f>IF((E97-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7" s="14">
        <f>(F97*(Tabelas!$C$9*(E97-1)))</f>
        <v>0</v>
      </c>
      <c r="H97" s="14">
        <f t="shared" si="2"/>
        <v>0</v>
      </c>
      <c r="I97"/>
      <c r="J97"/>
      <c r="K97"/>
    </row>
    <row r="98" spans="4:11" ht="14.25" customHeight="1">
      <c r="D98" s="17">
        <v>74</v>
      </c>
      <c r="E98" s="2">
        <f t="shared" si="3"/>
        <v>75</v>
      </c>
      <c r="F98" s="14">
        <f>IF((E98-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8" s="14">
        <f>(F98*(Tabelas!$C$9*(E98-1)))</f>
        <v>0</v>
      </c>
      <c r="H98" s="14">
        <f t="shared" si="2"/>
        <v>0</v>
      </c>
      <c r="I98"/>
      <c r="J98"/>
      <c r="K98"/>
    </row>
    <row r="99" spans="4:11" ht="14.25" customHeight="1">
      <c r="D99" s="24">
        <v>75</v>
      </c>
      <c r="E99" s="2">
        <f t="shared" si="3"/>
        <v>76</v>
      </c>
      <c r="F99" s="14">
        <f>IF((E99-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99" s="14">
        <f>(F99*(Tabelas!$C$9*(E99-1)))</f>
        <v>0</v>
      </c>
      <c r="H99" s="14">
        <f t="shared" si="2"/>
        <v>0</v>
      </c>
      <c r="I99"/>
      <c r="J99"/>
      <c r="K99"/>
    </row>
    <row r="100" spans="4:11" ht="14.25" customHeight="1">
      <c r="D100" s="17">
        <v>76</v>
      </c>
      <c r="E100" s="2">
        <f t="shared" si="3"/>
        <v>77</v>
      </c>
      <c r="F100" s="14">
        <f>IF((E100-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0" s="14">
        <f>(F100*(Tabelas!$C$9*(E100-1)))</f>
        <v>0</v>
      </c>
      <c r="H100" s="14">
        <f t="shared" si="2"/>
        <v>0</v>
      </c>
      <c r="I100"/>
      <c r="J100"/>
      <c r="K100"/>
    </row>
    <row r="101" spans="4:11" ht="14.25" customHeight="1">
      <c r="D101" s="17">
        <v>77</v>
      </c>
      <c r="E101" s="2">
        <f t="shared" si="3"/>
        <v>78</v>
      </c>
      <c r="F101" s="14">
        <f>IF((E101-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1" s="14">
        <f>(F101*(Tabelas!$C$9*(E101-1)))</f>
        <v>0</v>
      </c>
      <c r="H101" s="14">
        <f t="shared" si="2"/>
        <v>0</v>
      </c>
      <c r="I101"/>
      <c r="J101"/>
      <c r="K101"/>
    </row>
    <row r="102" spans="4:11" ht="14.25" customHeight="1">
      <c r="D102" s="17">
        <v>78</v>
      </c>
      <c r="E102" s="2">
        <f t="shared" si="3"/>
        <v>79</v>
      </c>
      <c r="F102" s="14">
        <f>IF((E102-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2" s="14">
        <f>(F102*(Tabelas!$C$9*(E102-1)))</f>
        <v>0</v>
      </c>
      <c r="H102" s="14">
        <f t="shared" si="2"/>
        <v>0</v>
      </c>
      <c r="I102"/>
      <c r="J102"/>
      <c r="K102"/>
    </row>
    <row r="103" spans="4:11" ht="14.25" customHeight="1">
      <c r="D103" s="24">
        <v>79</v>
      </c>
      <c r="E103" s="2">
        <f t="shared" si="3"/>
        <v>80</v>
      </c>
      <c r="F103" s="14">
        <f>IF((E103-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3" s="14">
        <f>(F103*(Tabelas!$C$9*(E103-1)))</f>
        <v>0</v>
      </c>
      <c r="H103" s="14">
        <f t="shared" si="2"/>
        <v>0</v>
      </c>
      <c r="I103"/>
      <c r="J103"/>
      <c r="K103"/>
    </row>
    <row r="104" spans="4:11" ht="14.25" customHeight="1">
      <c r="D104" s="17">
        <v>80</v>
      </c>
      <c r="E104" s="2">
        <f t="shared" si="3"/>
        <v>81</v>
      </c>
      <c r="F104" s="14">
        <f>IF((E104-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4" s="14">
        <f>(F104*(Tabelas!$C$9*(E104-1)))</f>
        <v>0</v>
      </c>
      <c r="H104" s="14">
        <f t="shared" si="2"/>
        <v>0</v>
      </c>
      <c r="I104"/>
      <c r="J104"/>
      <c r="K104"/>
    </row>
    <row r="105" spans="4:11" ht="14.25" customHeight="1">
      <c r="D105" s="17">
        <v>81</v>
      </c>
      <c r="E105" s="2">
        <f t="shared" si="3"/>
        <v>82</v>
      </c>
      <c r="F105" s="14">
        <f>IF((E105-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5" s="14">
        <f>(F105*(Tabelas!$C$9*(E105-1)))</f>
        <v>0</v>
      </c>
      <c r="H105" s="14">
        <f t="shared" si="2"/>
        <v>0</v>
      </c>
      <c r="I105"/>
      <c r="J105"/>
      <c r="K105"/>
    </row>
    <row r="106" spans="4:11" ht="14.25" customHeight="1">
      <c r="D106" s="17">
        <v>82</v>
      </c>
      <c r="E106" s="2">
        <f t="shared" si="3"/>
        <v>83</v>
      </c>
      <c r="F106" s="14">
        <f>IF((E106-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6" s="14">
        <f>(F106*(Tabelas!$C$9*(E106-1)))</f>
        <v>0</v>
      </c>
      <c r="H106" s="14">
        <f t="shared" si="2"/>
        <v>0</v>
      </c>
      <c r="I106"/>
      <c r="J106"/>
      <c r="K106"/>
    </row>
    <row r="107" spans="4:11" ht="14.25" customHeight="1">
      <c r="D107" s="24">
        <v>83</v>
      </c>
      <c r="E107" s="2">
        <f t="shared" si="3"/>
        <v>84</v>
      </c>
      <c r="F107" s="14">
        <f>IF((E107-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7" s="14">
        <f>(F107*(Tabelas!$C$9*(E107-1)))</f>
        <v>0</v>
      </c>
      <c r="H107" s="14">
        <f t="shared" si="2"/>
        <v>0</v>
      </c>
      <c r="I107"/>
      <c r="J107"/>
      <c r="K107"/>
    </row>
    <row r="108" spans="4:11" ht="14.25" customHeight="1">
      <c r="D108" s="17">
        <v>84</v>
      </c>
      <c r="E108" s="2">
        <f t="shared" si="3"/>
        <v>85</v>
      </c>
      <c r="F108" s="14">
        <f>IF((E108-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8" s="14">
        <f>(F108*(Tabelas!$C$9*(E108-1)))</f>
        <v>0</v>
      </c>
      <c r="H108" s="14">
        <f t="shared" si="2"/>
        <v>0</v>
      </c>
      <c r="I108"/>
      <c r="J108"/>
      <c r="K108"/>
    </row>
    <row r="109" spans="4:11" ht="14.25" customHeight="1">
      <c r="D109" s="17">
        <v>85</v>
      </c>
      <c r="E109" s="2">
        <f t="shared" si="3"/>
        <v>86</v>
      </c>
      <c r="F109" s="14">
        <f>IF((E109-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09" s="14">
        <f>(F109*(Tabelas!$C$9*(E109-1)))</f>
        <v>0</v>
      </c>
      <c r="H109" s="14">
        <f t="shared" si="2"/>
        <v>0</v>
      </c>
      <c r="I109"/>
      <c r="J109"/>
      <c r="K109"/>
    </row>
    <row r="110" spans="4:11" ht="14.25" customHeight="1">
      <c r="D110" s="17">
        <v>86</v>
      </c>
      <c r="E110" s="2">
        <f t="shared" si="3"/>
        <v>87</v>
      </c>
      <c r="F110" s="14">
        <f>IF((E110-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0" s="14">
        <f>(F110*(Tabelas!$C$9*(E110-1)))</f>
        <v>0</v>
      </c>
      <c r="H110" s="14">
        <f t="shared" si="2"/>
        <v>0</v>
      </c>
      <c r="I110"/>
      <c r="J110"/>
      <c r="K110"/>
    </row>
    <row r="111" spans="4:11" ht="14.25" customHeight="1">
      <c r="D111" s="24">
        <v>87</v>
      </c>
      <c r="E111" s="2">
        <f t="shared" si="3"/>
        <v>88</v>
      </c>
      <c r="F111" s="14">
        <f>IF((E111-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1" s="14">
        <f>(F111*(Tabelas!$C$9*(E111-1)))</f>
        <v>0</v>
      </c>
      <c r="H111" s="14">
        <f t="shared" si="2"/>
        <v>0</v>
      </c>
      <c r="I111"/>
      <c r="J111"/>
      <c r="K111"/>
    </row>
    <row r="112" spans="4:11" ht="14.25" customHeight="1">
      <c r="D112" s="17">
        <v>88</v>
      </c>
      <c r="E112" s="2">
        <f t="shared" si="3"/>
        <v>89</v>
      </c>
      <c r="F112" s="14">
        <f>IF((E112-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2" s="14">
        <f>(F112*(Tabelas!$C$9*(E112-1)))</f>
        <v>0</v>
      </c>
      <c r="H112" s="14">
        <f t="shared" si="2"/>
        <v>0</v>
      </c>
      <c r="I112"/>
      <c r="J112"/>
      <c r="K112"/>
    </row>
    <row r="113" spans="4:11" ht="14.25" customHeight="1">
      <c r="D113" s="17">
        <v>89</v>
      </c>
      <c r="E113" s="2">
        <f t="shared" si="3"/>
        <v>90</v>
      </c>
      <c r="F113" s="14">
        <f>IF((E113-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3" s="14">
        <f>(F113*(Tabelas!$C$9*(E113-1)))</f>
        <v>0</v>
      </c>
      <c r="H113" s="14">
        <f t="shared" si="2"/>
        <v>0</v>
      </c>
      <c r="I113"/>
      <c r="J113"/>
      <c r="K113"/>
    </row>
    <row r="114" spans="4:11" ht="14.25" customHeight="1">
      <c r="D114" s="17">
        <v>90</v>
      </c>
      <c r="E114" s="2">
        <f t="shared" si="3"/>
        <v>91</v>
      </c>
      <c r="F114" s="14">
        <f>IF((E114-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4" s="14">
        <f>(F114*(Tabelas!$C$9*(E114-1)))</f>
        <v>0</v>
      </c>
      <c r="H114" s="14">
        <f t="shared" si="2"/>
        <v>0</v>
      </c>
      <c r="I114"/>
      <c r="J114"/>
      <c r="K114"/>
    </row>
    <row r="115" spans="4:11" ht="14.25" customHeight="1">
      <c r="D115" s="24">
        <v>91</v>
      </c>
      <c r="E115" s="2">
        <f t="shared" si="3"/>
        <v>92</v>
      </c>
      <c r="F115" s="14">
        <f>IF((E115-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5" s="14">
        <f>(F115*(Tabelas!$C$9*(E115-1)))</f>
        <v>0</v>
      </c>
      <c r="H115" s="14">
        <f t="shared" si="2"/>
        <v>0</v>
      </c>
      <c r="I115"/>
      <c r="J115"/>
      <c r="K115"/>
    </row>
    <row r="116" spans="4:11" ht="14.25" customHeight="1">
      <c r="D116" s="17">
        <v>92</v>
      </c>
      <c r="E116" s="2">
        <f t="shared" si="3"/>
        <v>93</v>
      </c>
      <c r="F116" s="14">
        <f>IF((E116-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6" s="14">
        <f>(F116*(Tabelas!$C$9*(E116-1)))</f>
        <v>0</v>
      </c>
      <c r="H116" s="14">
        <f t="shared" si="2"/>
        <v>0</v>
      </c>
      <c r="I116"/>
      <c r="J116"/>
      <c r="K116"/>
    </row>
    <row r="117" spans="4:11" ht="14.25" customHeight="1">
      <c r="D117" s="17">
        <v>93</v>
      </c>
      <c r="E117" s="2">
        <f t="shared" si="3"/>
        <v>94</v>
      </c>
      <c r="F117" s="14">
        <f>IF((E117-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7" s="14">
        <f>(F117*(Tabelas!$C$9*(E117-1)))</f>
        <v>0</v>
      </c>
      <c r="H117" s="14">
        <f t="shared" si="2"/>
        <v>0</v>
      </c>
      <c r="I117"/>
      <c r="J117"/>
      <c r="K117"/>
    </row>
    <row r="118" spans="4:11" ht="14.25" customHeight="1">
      <c r="D118" s="17">
        <v>94</v>
      </c>
      <c r="E118" s="2">
        <f t="shared" si="3"/>
        <v>95</v>
      </c>
      <c r="F118" s="14">
        <f>IF((E118-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8" s="14">
        <f>(F118*(Tabelas!$C$9*(E118-1)))</f>
        <v>0</v>
      </c>
      <c r="H118" s="14">
        <f t="shared" si="2"/>
        <v>0</v>
      </c>
      <c r="I118"/>
      <c r="J118"/>
      <c r="K118"/>
    </row>
    <row r="119" spans="4:11" ht="14.25" customHeight="1">
      <c r="D119" s="24">
        <v>95</v>
      </c>
      <c r="E119" s="2">
        <f t="shared" si="3"/>
        <v>96</v>
      </c>
      <c r="F119" s="14">
        <f>IF((E119-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19" s="14">
        <f>(F119*(Tabelas!$C$9*(E119-1)))</f>
        <v>0</v>
      </c>
      <c r="H119" s="14">
        <f t="shared" si="2"/>
        <v>0</v>
      </c>
      <c r="I119"/>
      <c r="J119"/>
      <c r="K119"/>
    </row>
    <row r="120" spans="4:11" ht="14.25" customHeight="1">
      <c r="D120" s="17">
        <v>96</v>
      </c>
      <c r="E120" s="2">
        <f t="shared" si="3"/>
        <v>97</v>
      </c>
      <c r="F120" s="14">
        <f>IF((E120-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0" s="14">
        <f>(F120*(Tabelas!$C$9*(E120-1)))</f>
        <v>0</v>
      </c>
      <c r="H120" s="14">
        <f t="shared" si="2"/>
        <v>0</v>
      </c>
      <c r="I120"/>
      <c r="J120"/>
      <c r="K120"/>
    </row>
    <row r="121" spans="4:11" ht="14.25" customHeight="1">
      <c r="D121" s="17">
        <v>97</v>
      </c>
      <c r="E121" s="2">
        <f t="shared" si="3"/>
        <v>98</v>
      </c>
      <c r="F121" s="14">
        <f>IF((E121-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1" s="14">
        <f>(F121*(Tabelas!$C$9*(E121-1)))</f>
        <v>0</v>
      </c>
      <c r="H121" s="14">
        <f t="shared" si="2"/>
        <v>0</v>
      </c>
      <c r="I121"/>
      <c r="J121"/>
      <c r="K121"/>
    </row>
    <row r="122" spans="4:11" ht="14.25" customHeight="1">
      <c r="D122" s="17">
        <v>98</v>
      </c>
      <c r="E122" s="2">
        <f t="shared" si="3"/>
        <v>99</v>
      </c>
      <c r="F122" s="14">
        <f>IF((E122-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2" s="14">
        <f>(F122*(Tabelas!$C$9*(E122-1)))</f>
        <v>0</v>
      </c>
      <c r="H122" s="14">
        <f t="shared" si="2"/>
        <v>0</v>
      </c>
      <c r="I122"/>
      <c r="J122"/>
      <c r="K122"/>
    </row>
    <row r="123" spans="4:11" ht="14.25" customHeight="1">
      <c r="D123" s="24">
        <v>99</v>
      </c>
      <c r="E123" s="2">
        <f t="shared" si="3"/>
        <v>100</v>
      </c>
      <c r="F123" s="14">
        <f>IF((E123-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3" s="14">
        <f>(F123*(Tabelas!$C$9*(E123-1)))</f>
        <v>0</v>
      </c>
      <c r="H123" s="14">
        <f t="shared" si="2"/>
        <v>0</v>
      </c>
      <c r="I123"/>
      <c r="J123"/>
      <c r="K123"/>
    </row>
    <row r="124" spans="4:11" ht="14.25" customHeight="1">
      <c r="D124" s="17">
        <v>100</v>
      </c>
      <c r="E124" s="2">
        <f t="shared" si="3"/>
        <v>101</v>
      </c>
      <c r="F124" s="14">
        <f>IF((E124-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4" s="14">
        <f>(F124*(Tabelas!$C$9*(E124-1)))</f>
        <v>0</v>
      </c>
      <c r="H124" s="14">
        <f t="shared" si="2"/>
        <v>0</v>
      </c>
      <c r="I124"/>
      <c r="J124"/>
      <c r="K124"/>
    </row>
    <row r="125" spans="4:11" ht="14.25" customHeight="1">
      <c r="D125" s="17">
        <v>101</v>
      </c>
      <c r="E125" s="2">
        <f t="shared" si="3"/>
        <v>102</v>
      </c>
      <c r="F125" s="14">
        <f>IF((E125-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5" s="14">
        <f>(F125*(Tabelas!$C$9*(E125-1)))</f>
        <v>0</v>
      </c>
      <c r="H125" s="14">
        <f t="shared" si="2"/>
        <v>0</v>
      </c>
      <c r="I125"/>
      <c r="J125"/>
      <c r="K125"/>
    </row>
    <row r="126" spans="4:11" ht="14.25" customHeight="1">
      <c r="D126" s="17">
        <v>102</v>
      </c>
      <c r="E126" s="2">
        <f t="shared" si="3"/>
        <v>103</v>
      </c>
      <c r="F126" s="14">
        <f>IF((E126-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6" s="14">
        <f>(F126*(Tabelas!$C$9*(E126-1)))</f>
        <v>0</v>
      </c>
      <c r="H126" s="14">
        <f t="shared" si="2"/>
        <v>0</v>
      </c>
      <c r="I126"/>
      <c r="J126"/>
      <c r="K126"/>
    </row>
    <row r="127" spans="4:11" ht="14.25" customHeight="1">
      <c r="D127" s="24">
        <v>103</v>
      </c>
      <c r="E127" s="2">
        <f t="shared" si="3"/>
        <v>104</v>
      </c>
      <c r="F127" s="14">
        <f>IF((E127-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7" s="14">
        <f>(F127*(Tabelas!$C$9*(E127-1)))</f>
        <v>0</v>
      </c>
      <c r="H127" s="14">
        <f t="shared" si="2"/>
        <v>0</v>
      </c>
      <c r="I127"/>
      <c r="J127"/>
      <c r="K127"/>
    </row>
    <row r="128" spans="4:11" ht="14.25" customHeight="1">
      <c r="D128" s="17">
        <v>104</v>
      </c>
      <c r="E128" s="2">
        <f t="shared" si="3"/>
        <v>105</v>
      </c>
      <c r="F128" s="14">
        <f>IF((E128-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8" s="14">
        <f>(F128*(Tabelas!$C$9*(E128-1)))</f>
        <v>0</v>
      </c>
      <c r="H128" s="14">
        <f t="shared" si="2"/>
        <v>0</v>
      </c>
      <c r="I128"/>
      <c r="J128"/>
      <c r="K128"/>
    </row>
    <row r="129" spans="4:11" ht="14.25" customHeight="1">
      <c r="D129" s="17">
        <v>105</v>
      </c>
      <c r="E129" s="2">
        <f t="shared" si="3"/>
        <v>106</v>
      </c>
      <c r="F129" s="14">
        <f>IF((E129-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29" s="14">
        <f>(F129*(Tabelas!$C$9*(E129-1)))</f>
        <v>0</v>
      </c>
      <c r="H129" s="14">
        <f t="shared" si="2"/>
        <v>0</v>
      </c>
      <c r="I129"/>
      <c r="J129"/>
      <c r="K129"/>
    </row>
    <row r="130" spans="4:11" ht="14.25" customHeight="1">
      <c r="D130" s="17">
        <v>106</v>
      </c>
      <c r="E130" s="2">
        <f t="shared" si="3"/>
        <v>107</v>
      </c>
      <c r="F130" s="14">
        <f>IF((E130-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0" s="14">
        <f>(F130*(Tabelas!$C$9*(E130-1)))</f>
        <v>0</v>
      </c>
      <c r="H130" s="14">
        <f t="shared" si="2"/>
        <v>0</v>
      </c>
      <c r="I130"/>
      <c r="J130"/>
      <c r="K130"/>
    </row>
    <row r="131" spans="4:11" ht="14.25" customHeight="1">
      <c r="D131" s="24">
        <v>107</v>
      </c>
      <c r="E131" s="2">
        <f t="shared" si="3"/>
        <v>108</v>
      </c>
      <c r="F131" s="14">
        <f>IF((E131-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1" s="14">
        <f>(F131*(Tabelas!$C$9*(E131-1)))</f>
        <v>0</v>
      </c>
      <c r="H131" s="14">
        <f t="shared" si="2"/>
        <v>0</v>
      </c>
      <c r="I131"/>
      <c r="J131"/>
      <c r="K131"/>
    </row>
    <row r="132" spans="4:11" ht="14.25" customHeight="1">
      <c r="D132" s="17">
        <v>108</v>
      </c>
      <c r="E132" s="2">
        <f t="shared" si="3"/>
        <v>109</v>
      </c>
      <c r="F132" s="14">
        <f>IF((E132-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2" s="14">
        <f>(F132*(Tabelas!$C$9*(E132-1)))</f>
        <v>0</v>
      </c>
      <c r="H132" s="14">
        <f t="shared" si="2"/>
        <v>0</v>
      </c>
      <c r="I132"/>
      <c r="J132"/>
      <c r="K132"/>
    </row>
    <row r="133" spans="4:11" ht="14.25" customHeight="1">
      <c r="D133" s="17">
        <v>109</v>
      </c>
      <c r="E133" s="2">
        <f t="shared" si="3"/>
        <v>110</v>
      </c>
      <c r="F133" s="14">
        <f>IF((E133-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3" s="14">
        <f>(F133*(Tabelas!$C$9*(E133-1)))</f>
        <v>0</v>
      </c>
      <c r="H133" s="14">
        <f t="shared" si="2"/>
        <v>0</v>
      </c>
      <c r="I133"/>
      <c r="J133"/>
      <c r="K133"/>
    </row>
    <row r="134" spans="4:11" ht="14.25" customHeight="1">
      <c r="D134" s="17">
        <v>110</v>
      </c>
      <c r="E134" s="2">
        <f t="shared" si="3"/>
        <v>111</v>
      </c>
      <c r="F134" s="14">
        <f>IF((E134-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4" s="14">
        <f>(F134*(Tabelas!$C$9*(E134-1)))</f>
        <v>0</v>
      </c>
      <c r="H134" s="14">
        <f t="shared" si="2"/>
        <v>0</v>
      </c>
      <c r="I134"/>
      <c r="J134"/>
      <c r="K134"/>
    </row>
    <row r="135" spans="4:11" ht="14.25" customHeight="1">
      <c r="D135" s="24">
        <v>111</v>
      </c>
      <c r="E135" s="2">
        <f t="shared" si="3"/>
        <v>112</v>
      </c>
      <c r="F135" s="14">
        <f>IF((E135-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5" s="14">
        <f>(F135*(Tabelas!$C$9*(E135-1)))</f>
        <v>0</v>
      </c>
      <c r="H135" s="14">
        <f t="shared" si="2"/>
        <v>0</v>
      </c>
      <c r="I135"/>
      <c r="J135"/>
      <c r="K135"/>
    </row>
    <row r="136" spans="4:11" ht="14.25" customHeight="1">
      <c r="D136" s="17">
        <v>112</v>
      </c>
      <c r="E136" s="2">
        <f t="shared" si="3"/>
        <v>113</v>
      </c>
      <c r="F136" s="14">
        <f>IF((E136-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6" s="14">
        <f>(F136*(Tabelas!$C$9*(E136-1)))</f>
        <v>0</v>
      </c>
      <c r="H136" s="14">
        <f t="shared" si="2"/>
        <v>0</v>
      </c>
      <c r="I136"/>
      <c r="J136"/>
      <c r="K136"/>
    </row>
    <row r="137" spans="4:11" ht="14.25" customHeight="1">
      <c r="D137" s="17">
        <v>113</v>
      </c>
      <c r="E137" s="2">
        <f t="shared" si="3"/>
        <v>114</v>
      </c>
      <c r="F137" s="14">
        <f>IF((E137-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7" s="14">
        <f>(F137*(Tabelas!$C$9*(E137-1)))</f>
        <v>0</v>
      </c>
      <c r="H137" s="14">
        <f t="shared" si="2"/>
        <v>0</v>
      </c>
      <c r="I137"/>
      <c r="J137"/>
      <c r="K137"/>
    </row>
    <row r="138" spans="4:11" ht="14.25" customHeight="1">
      <c r="D138" s="17">
        <v>114</v>
      </c>
      <c r="E138" s="2">
        <f t="shared" si="3"/>
        <v>115</v>
      </c>
      <c r="F138" s="14">
        <f>IF((E138-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8" s="14">
        <f>(F138*(Tabelas!$C$9*(E138-1)))</f>
        <v>0</v>
      </c>
      <c r="H138" s="14">
        <f t="shared" si="2"/>
        <v>0</v>
      </c>
      <c r="I138"/>
      <c r="J138"/>
      <c r="K138"/>
    </row>
    <row r="139" spans="4:11" ht="14.25" customHeight="1">
      <c r="D139" s="24">
        <v>115</v>
      </c>
      <c r="E139" s="2">
        <f t="shared" si="3"/>
        <v>116</v>
      </c>
      <c r="F139" s="14">
        <f>IF((E139-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39" s="14">
        <f>(F139*(Tabelas!$C$9*(E139-1)))</f>
        <v>0</v>
      </c>
      <c r="H139" s="14">
        <f t="shared" si="2"/>
        <v>0</v>
      </c>
      <c r="I139"/>
      <c r="J139"/>
      <c r="K139"/>
    </row>
    <row r="140" spans="4:11" ht="14.25" customHeight="1">
      <c r="D140" s="17">
        <v>116</v>
      </c>
      <c r="E140" s="2">
        <f t="shared" si="3"/>
        <v>117</v>
      </c>
      <c r="F140" s="14">
        <f>IF((E140-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0" s="14">
        <f>(F140*(Tabelas!$C$9*(E140-1)))</f>
        <v>0</v>
      </c>
      <c r="H140" s="14">
        <f t="shared" si="2"/>
        <v>0</v>
      </c>
      <c r="I140"/>
      <c r="J140"/>
      <c r="K140"/>
    </row>
    <row r="141" spans="4:11" ht="14.25" customHeight="1">
      <c r="D141" s="17">
        <v>117</v>
      </c>
      <c r="E141" s="2">
        <f t="shared" si="3"/>
        <v>118</v>
      </c>
      <c r="F141" s="14">
        <f>IF((E141-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1" s="14">
        <f>(F141*(Tabelas!$C$9*(E141-1)))</f>
        <v>0</v>
      </c>
      <c r="H141" s="14">
        <f t="shared" si="2"/>
        <v>0</v>
      </c>
      <c r="I141"/>
      <c r="J141"/>
      <c r="K141"/>
    </row>
    <row r="142" spans="4:11" ht="14.25" customHeight="1">
      <c r="D142" s="17">
        <v>118</v>
      </c>
      <c r="E142" s="2">
        <f t="shared" si="3"/>
        <v>119</v>
      </c>
      <c r="F142" s="14">
        <f>IF((E142-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2" s="14">
        <f>(F142*(Tabelas!$C$9*(E142-1)))</f>
        <v>0</v>
      </c>
      <c r="H142" s="14">
        <f t="shared" si="2"/>
        <v>0</v>
      </c>
      <c r="I142"/>
      <c r="J142"/>
      <c r="K142"/>
    </row>
    <row r="143" spans="4:11" ht="14.25" customHeight="1">
      <c r="D143" s="24">
        <v>119</v>
      </c>
      <c r="E143" s="2">
        <f t="shared" si="3"/>
        <v>120</v>
      </c>
      <c r="F143" s="14">
        <f>IF((E143-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3" s="14">
        <f>(F143*(Tabelas!$C$9*(E143-1)))</f>
        <v>0</v>
      </c>
      <c r="H143" s="14">
        <f t="shared" si="2"/>
        <v>0</v>
      </c>
      <c r="I143"/>
      <c r="J143"/>
      <c r="K143"/>
    </row>
    <row r="144" spans="4:11" ht="14.25" customHeight="1">
      <c r="D144" s="17">
        <v>120</v>
      </c>
      <c r="E144" s="2">
        <f t="shared" si="3"/>
        <v>121</v>
      </c>
      <c r="F144" s="14">
        <f>IF((E144-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4" s="14">
        <f>(F144*(Tabelas!$C$9*(E144-1)))</f>
        <v>0</v>
      </c>
      <c r="H144" s="14">
        <f t="shared" si="2"/>
        <v>0</v>
      </c>
      <c r="I144"/>
      <c r="J144"/>
      <c r="K144"/>
    </row>
    <row r="145" spans="4:11" ht="14.25" customHeight="1">
      <c r="D145" s="17">
        <v>121</v>
      </c>
      <c r="E145" s="2">
        <f t="shared" si="3"/>
        <v>122</v>
      </c>
      <c r="F145" s="14">
        <f>IF((E145-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5" s="14">
        <f>(F145*(Tabelas!$C$9*(E145-1)))</f>
        <v>0</v>
      </c>
      <c r="H145" s="14">
        <f t="shared" si="2"/>
        <v>0</v>
      </c>
      <c r="I145"/>
      <c r="J145"/>
      <c r="K145"/>
    </row>
    <row r="146" spans="4:11" ht="14.25" customHeight="1">
      <c r="D146" s="17">
        <v>122</v>
      </c>
      <c r="E146" s="2">
        <f t="shared" si="3"/>
        <v>123</v>
      </c>
      <c r="F146" s="14">
        <f>IF((E146-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6" s="14">
        <f>(F146*(Tabelas!$C$9*(E146-1)))</f>
        <v>0</v>
      </c>
      <c r="H146" s="14">
        <f t="shared" si="2"/>
        <v>0</v>
      </c>
      <c r="I146"/>
      <c r="J146"/>
      <c r="K146"/>
    </row>
    <row r="147" spans="4:11" ht="14.25" customHeight="1">
      <c r="D147" s="24">
        <v>123</v>
      </c>
      <c r="E147" s="2">
        <f t="shared" si="3"/>
        <v>124</v>
      </c>
      <c r="F147" s="14">
        <f>IF((E147-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7" s="14">
        <f>(F147*(Tabelas!$C$9*(E147-1)))</f>
        <v>0</v>
      </c>
      <c r="H147" s="14">
        <f t="shared" si="2"/>
        <v>0</v>
      </c>
      <c r="I147"/>
      <c r="J147"/>
      <c r="K147"/>
    </row>
    <row r="148" spans="4:11" ht="14.25" customHeight="1">
      <c r="D148" s="17">
        <v>124</v>
      </c>
      <c r="E148" s="2">
        <f t="shared" si="3"/>
        <v>125</v>
      </c>
      <c r="F148" s="14">
        <f>IF((E148-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8" s="14">
        <f>(F148*(Tabelas!$C$9*(E148-1)))</f>
        <v>0</v>
      </c>
      <c r="H148" s="14">
        <f t="shared" si="2"/>
        <v>0</v>
      </c>
      <c r="I148"/>
      <c r="J148"/>
      <c r="K148"/>
    </row>
    <row r="149" spans="4:11" ht="14.25" customHeight="1">
      <c r="D149" s="17">
        <v>125</v>
      </c>
      <c r="E149" s="2">
        <f t="shared" si="3"/>
        <v>126</v>
      </c>
      <c r="F149" s="14">
        <f>IF((E149-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49" s="14">
        <f>(F149*(Tabelas!$C$9*(E149-1)))</f>
        <v>0</v>
      </c>
      <c r="H149" s="14">
        <f t="shared" si="2"/>
        <v>0</v>
      </c>
      <c r="I149"/>
      <c r="J149"/>
      <c r="K149"/>
    </row>
    <row r="150" spans="4:11" ht="14.25" customHeight="1">
      <c r="D150" s="17">
        <v>126</v>
      </c>
      <c r="E150" s="2">
        <f t="shared" si="3"/>
        <v>127</v>
      </c>
      <c r="F150" s="14">
        <f>IF((E150-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0" s="14">
        <f>(F150*(Tabelas!$C$9*(E150-1)))</f>
        <v>0</v>
      </c>
      <c r="H150" s="14">
        <f t="shared" si="2"/>
        <v>0</v>
      </c>
      <c r="I150"/>
      <c r="J150"/>
      <c r="K150"/>
    </row>
    <row r="151" spans="4:11" ht="14.25" customHeight="1">
      <c r="D151" s="24">
        <v>127</v>
      </c>
      <c r="E151" s="2">
        <f t="shared" si="3"/>
        <v>128</v>
      </c>
      <c r="F151" s="14">
        <f>IF((E151-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1" s="14">
        <f>(F151*(Tabelas!$C$9*(E151-1)))</f>
        <v>0</v>
      </c>
      <c r="H151" s="14">
        <f t="shared" si="2"/>
        <v>0</v>
      </c>
      <c r="I151"/>
      <c r="J151"/>
      <c r="K151"/>
    </row>
    <row r="152" spans="4:11" ht="14.25" customHeight="1">
      <c r="D152" s="17">
        <v>128</v>
      </c>
      <c r="E152" s="2">
        <f t="shared" si="3"/>
        <v>129</v>
      </c>
      <c r="F152" s="14">
        <f>IF((E152-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2" s="14">
        <f>(F152*(Tabelas!$C$9*(E152-1)))</f>
        <v>0</v>
      </c>
      <c r="H152" s="14">
        <f t="shared" si="2"/>
        <v>0</v>
      </c>
      <c r="I152"/>
      <c r="J152"/>
      <c r="K152"/>
    </row>
    <row r="153" spans="4:11" ht="14.25" customHeight="1">
      <c r="D153" s="17">
        <v>129</v>
      </c>
      <c r="E153" s="2">
        <f t="shared" si="3"/>
        <v>130</v>
      </c>
      <c r="F153" s="14">
        <f>IF((E153-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3" s="14">
        <f>(F153*(Tabelas!$C$9*(E153-1)))</f>
        <v>0</v>
      </c>
      <c r="H153" s="14">
        <f t="shared" si="2"/>
        <v>0</v>
      </c>
      <c r="I153"/>
      <c r="J153"/>
      <c r="K153"/>
    </row>
    <row r="154" spans="4:11" ht="14.25" customHeight="1">
      <c r="D154" s="17">
        <v>130</v>
      </c>
      <c r="E154" s="2">
        <f t="shared" si="3"/>
        <v>131</v>
      </c>
      <c r="F154" s="14">
        <f>IF((E154-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4" s="14">
        <f>(F154*(Tabelas!$C$9*(E154-1)))</f>
        <v>0</v>
      </c>
      <c r="H154" s="14">
        <f t="shared" si="2"/>
        <v>0</v>
      </c>
      <c r="I154"/>
      <c r="J154"/>
      <c r="K154"/>
    </row>
    <row r="155" spans="4:11" ht="14.25" customHeight="1">
      <c r="D155" s="24">
        <v>131</v>
      </c>
      <c r="E155" s="2">
        <f t="shared" si="3"/>
        <v>132</v>
      </c>
      <c r="F155" s="14">
        <f>IF((E155-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5" s="14">
        <f>(F155*(Tabelas!$C$9*(E155-1)))</f>
        <v>0</v>
      </c>
      <c r="H155" s="14">
        <f t="shared" si="2"/>
        <v>0</v>
      </c>
      <c r="I155"/>
      <c r="J155"/>
      <c r="K155"/>
    </row>
    <row r="156" spans="4:11" ht="14.25" customHeight="1">
      <c r="D156" s="17">
        <v>132</v>
      </c>
      <c r="E156" s="2">
        <f t="shared" si="3"/>
        <v>133</v>
      </c>
      <c r="F156" s="14">
        <f>IF((E156-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6" s="14">
        <f>(F156*(Tabelas!$C$9*(E156-1)))</f>
        <v>0</v>
      </c>
      <c r="H156" s="14">
        <f t="shared" si="2"/>
        <v>0</v>
      </c>
      <c r="I156"/>
      <c r="J156"/>
      <c r="K156"/>
    </row>
    <row r="157" spans="4:11" ht="14.25" customHeight="1">
      <c r="D157" s="17">
        <v>133</v>
      </c>
      <c r="E157" s="2">
        <f t="shared" si="3"/>
        <v>134</v>
      </c>
      <c r="F157" s="14">
        <f>IF((E157-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7" s="14">
        <f>(F157*(Tabelas!$C$9*(E157-1)))</f>
        <v>0</v>
      </c>
      <c r="H157" s="14">
        <f t="shared" si="2"/>
        <v>0</v>
      </c>
      <c r="I157"/>
      <c r="J157"/>
      <c r="K157"/>
    </row>
    <row r="158" spans="4:11" ht="14.25" customHeight="1">
      <c r="D158" s="17">
        <v>134</v>
      </c>
      <c r="E158" s="2">
        <f t="shared" si="3"/>
        <v>135</v>
      </c>
      <c r="F158" s="14">
        <f>IF((E158-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8" s="14">
        <f>(F158*(Tabelas!$C$9*(E158-1)))</f>
        <v>0</v>
      </c>
      <c r="H158" s="14">
        <f t="shared" si="2"/>
        <v>0</v>
      </c>
      <c r="I158"/>
      <c r="J158"/>
      <c r="K158"/>
    </row>
    <row r="159" spans="4:11" ht="14.25" customHeight="1">
      <c r="D159" s="24">
        <v>135</v>
      </c>
      <c r="E159" s="2">
        <f t="shared" si="3"/>
        <v>136</v>
      </c>
      <c r="F159" s="14">
        <f>IF((E159-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59" s="14">
        <f>(F159*(Tabelas!$C$9*(E159-1)))</f>
        <v>0</v>
      </c>
      <c r="H159" s="14">
        <f t="shared" si="2"/>
        <v>0</v>
      </c>
      <c r="I159"/>
      <c r="J159"/>
      <c r="K159"/>
    </row>
    <row r="160" spans="4:11" ht="14.25" customHeight="1">
      <c r="D160" s="17">
        <v>136</v>
      </c>
      <c r="E160" s="2">
        <f t="shared" si="3"/>
        <v>137</v>
      </c>
      <c r="F160" s="14">
        <f>IF((E160-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0" s="14">
        <f>(F160*(Tabelas!$C$9*(E160-1)))</f>
        <v>0</v>
      </c>
      <c r="H160" s="14">
        <f t="shared" si="2"/>
        <v>0</v>
      </c>
      <c r="I160"/>
      <c r="J160"/>
      <c r="K160"/>
    </row>
    <row r="161" spans="4:11" ht="14.25" customHeight="1">
      <c r="D161" s="17">
        <v>137</v>
      </c>
      <c r="E161" s="2">
        <f t="shared" si="3"/>
        <v>138</v>
      </c>
      <c r="F161" s="14">
        <f>IF((E161-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1" s="14">
        <f>(F161*(Tabelas!$C$9*(E161-1)))</f>
        <v>0</v>
      </c>
      <c r="H161" s="14">
        <f t="shared" si="2"/>
        <v>0</v>
      </c>
      <c r="I161"/>
      <c r="J161"/>
      <c r="K161"/>
    </row>
    <row r="162" spans="4:11" ht="14.25" customHeight="1">
      <c r="D162" s="17">
        <v>138</v>
      </c>
      <c r="E162" s="2">
        <f t="shared" si="3"/>
        <v>139</v>
      </c>
      <c r="F162" s="14">
        <f>IF((E162-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2" s="14">
        <f>(F162*(Tabelas!$C$9*(E162-1)))</f>
        <v>0</v>
      </c>
      <c r="H162" s="14">
        <f t="shared" si="2"/>
        <v>0</v>
      </c>
      <c r="I162"/>
      <c r="J162"/>
      <c r="K162"/>
    </row>
    <row r="163" spans="4:11" ht="14.25" customHeight="1">
      <c r="D163" s="24">
        <v>139</v>
      </c>
      <c r="E163" s="2">
        <f t="shared" si="3"/>
        <v>140</v>
      </c>
      <c r="F163" s="14">
        <f>IF((E163-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3" s="14">
        <f>(F163*(Tabelas!$C$9*(E163-1)))</f>
        <v>0</v>
      </c>
      <c r="H163" s="14">
        <f t="shared" si="2"/>
        <v>0</v>
      </c>
      <c r="I163"/>
      <c r="J163"/>
      <c r="K163"/>
    </row>
    <row r="164" spans="4:11" ht="14.25" customHeight="1">
      <c r="D164" s="17">
        <v>140</v>
      </c>
      <c r="E164" s="2">
        <f t="shared" si="3"/>
        <v>141</v>
      </c>
      <c r="F164" s="14">
        <f>IF((E164-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4" s="14">
        <f>(F164*(Tabelas!$C$9*(E164-1)))</f>
        <v>0</v>
      </c>
      <c r="H164" s="14">
        <f t="shared" si="2"/>
        <v>0</v>
      </c>
      <c r="I164"/>
      <c r="J164"/>
      <c r="K164"/>
    </row>
    <row r="165" spans="4:11" ht="14.25" customHeight="1">
      <c r="D165" s="17">
        <v>141</v>
      </c>
      <c r="E165" s="2">
        <f t="shared" si="3"/>
        <v>142</v>
      </c>
      <c r="F165" s="14">
        <f>IF((E165-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5" s="14">
        <f>(F165*(Tabelas!$C$9*(E165-1)))</f>
        <v>0</v>
      </c>
      <c r="H165" s="14">
        <f t="shared" si="2"/>
        <v>0</v>
      </c>
      <c r="I165"/>
      <c r="J165"/>
      <c r="K165"/>
    </row>
    <row r="166" spans="4:11" ht="14.25" customHeight="1">
      <c r="D166" s="17">
        <v>142</v>
      </c>
      <c r="E166" s="2">
        <f t="shared" si="3"/>
        <v>143</v>
      </c>
      <c r="F166" s="14">
        <f>IF((E166-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6" s="14">
        <f>(F166*(Tabelas!$C$9*(E166-1)))</f>
        <v>0</v>
      </c>
      <c r="H166" s="14">
        <f t="shared" si="2"/>
        <v>0</v>
      </c>
      <c r="I166"/>
      <c r="J166"/>
      <c r="K166"/>
    </row>
    <row r="167" spans="4:11" ht="14.25" customHeight="1">
      <c r="D167" s="24">
        <v>143</v>
      </c>
      <c r="E167" s="2">
        <f t="shared" si="3"/>
        <v>144</v>
      </c>
      <c r="F167" s="14">
        <f>IF((E167-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7" s="14">
        <f>(F167*(Tabelas!$C$9*(E167-1)))</f>
        <v>0</v>
      </c>
      <c r="H167" s="14">
        <f t="shared" si="2"/>
        <v>0</v>
      </c>
      <c r="I167"/>
      <c r="J167"/>
      <c r="K167"/>
    </row>
    <row r="168" spans="4:11" ht="14.25" customHeight="1">
      <c r="D168" s="17">
        <v>144</v>
      </c>
      <c r="E168" s="2">
        <f t="shared" si="3"/>
        <v>145</v>
      </c>
      <c r="F168" s="14">
        <f>IF((E168-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8" s="14">
        <f>(F168*(Tabelas!$C$9*(E168-1)))</f>
        <v>0</v>
      </c>
      <c r="H168" s="14">
        <f t="shared" si="2"/>
        <v>0</v>
      </c>
      <c r="I168"/>
      <c r="J168"/>
      <c r="K168"/>
    </row>
    <row r="169" spans="4:11" ht="14.25" customHeight="1">
      <c r="D169" s="17">
        <v>145</v>
      </c>
      <c r="E169" s="2">
        <f t="shared" si="3"/>
        <v>146</v>
      </c>
      <c r="F169" s="14">
        <f>IF((E169-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69" s="14">
        <f>(F169*(Tabelas!$C$9*(E169-1)))</f>
        <v>0</v>
      </c>
      <c r="H169" s="14">
        <f t="shared" si="2"/>
        <v>0</v>
      </c>
      <c r="I169"/>
      <c r="J169"/>
      <c r="K169"/>
    </row>
    <row r="170" spans="4:11" ht="14.25" customHeight="1">
      <c r="D170" s="17">
        <v>146</v>
      </c>
      <c r="E170" s="2">
        <f t="shared" si="3"/>
        <v>147</v>
      </c>
      <c r="F170" s="14">
        <f>IF((E170-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0" s="14">
        <f>(F170*(Tabelas!$C$9*(E170-1)))</f>
        <v>0</v>
      </c>
      <c r="H170" s="14">
        <f t="shared" si="2"/>
        <v>0</v>
      </c>
      <c r="I170"/>
      <c r="J170"/>
      <c r="K170"/>
    </row>
    <row r="171" spans="4:11" ht="14.25" customHeight="1">
      <c r="D171" s="24">
        <v>147</v>
      </c>
      <c r="E171" s="2">
        <f t="shared" si="3"/>
        <v>148</v>
      </c>
      <c r="F171" s="14">
        <f>IF((E171-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1" s="14">
        <f>(F171*(Tabelas!$C$9*(E171-1)))</f>
        <v>0</v>
      </c>
      <c r="H171" s="14">
        <f t="shared" si="2"/>
        <v>0</v>
      </c>
      <c r="I171"/>
      <c r="J171"/>
      <c r="K171"/>
    </row>
    <row r="172" spans="4:11" ht="14.25" customHeight="1">
      <c r="D172" s="17">
        <v>148</v>
      </c>
      <c r="E172" s="2">
        <f t="shared" si="3"/>
        <v>149</v>
      </c>
      <c r="F172" s="14">
        <f>IF((E172-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2" s="14">
        <f>(F172*(Tabelas!$C$9*(E172-1)))</f>
        <v>0</v>
      </c>
      <c r="H172" s="14">
        <f t="shared" si="2"/>
        <v>0</v>
      </c>
      <c r="I172"/>
      <c r="J172"/>
      <c r="K172"/>
    </row>
    <row r="173" spans="4:11" ht="14.25" customHeight="1">
      <c r="D173" s="17">
        <v>149</v>
      </c>
      <c r="E173" s="2">
        <f t="shared" si="3"/>
        <v>150</v>
      </c>
      <c r="F173" s="14">
        <f>IF((E173-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3" s="14">
        <f>(F173*(Tabelas!$C$9*(E173-1)))</f>
        <v>0</v>
      </c>
      <c r="H173" s="14">
        <f t="shared" si="2"/>
        <v>0</v>
      </c>
      <c r="I173"/>
      <c r="J173"/>
      <c r="K173"/>
    </row>
    <row r="174" spans="4:11" ht="14.25" customHeight="1">
      <c r="D174" s="17">
        <v>150</v>
      </c>
      <c r="E174" s="2">
        <f t="shared" si="3"/>
        <v>151</v>
      </c>
      <c r="F174" s="14">
        <f>IF((E174-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4" s="14">
        <f>(F174*(Tabelas!$C$9*(E174-1)))</f>
        <v>0</v>
      </c>
      <c r="H174" s="14">
        <f t="shared" si="2"/>
        <v>0</v>
      </c>
      <c r="I174"/>
      <c r="J174"/>
      <c r="K174"/>
    </row>
    <row r="175" spans="4:11" ht="14.25" customHeight="1">
      <c r="D175" s="24">
        <v>151</v>
      </c>
      <c r="E175" s="2">
        <f t="shared" si="3"/>
        <v>152</v>
      </c>
      <c r="F175" s="14">
        <f>IF((E175-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5" s="14">
        <f>(F175*(Tabelas!$C$9*(E175-1)))</f>
        <v>0</v>
      </c>
      <c r="H175" s="14">
        <f t="shared" si="2"/>
        <v>0</v>
      </c>
      <c r="I175"/>
      <c r="J175"/>
      <c r="K175"/>
    </row>
    <row r="176" spans="4:11" ht="14.25" customHeight="1">
      <c r="D176" s="17">
        <v>152</v>
      </c>
      <c r="E176" s="2">
        <f t="shared" si="3"/>
        <v>153</v>
      </c>
      <c r="F176" s="14">
        <f>IF((E176-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6" s="14">
        <f>(F176*(Tabelas!$C$9*(E176-1)))</f>
        <v>0</v>
      </c>
      <c r="H176" s="14">
        <f t="shared" si="2"/>
        <v>0</v>
      </c>
      <c r="I176"/>
      <c r="J176"/>
      <c r="K176"/>
    </row>
    <row r="177" spans="4:11" ht="14.25" customHeight="1">
      <c r="D177" s="17">
        <v>153</v>
      </c>
      <c r="E177" s="2">
        <f t="shared" si="3"/>
        <v>154</v>
      </c>
      <c r="F177" s="14">
        <f>IF((E177-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7" s="14">
        <f>(F177*(Tabelas!$C$9*(E177-1)))</f>
        <v>0</v>
      </c>
      <c r="H177" s="14">
        <f t="shared" si="2"/>
        <v>0</v>
      </c>
      <c r="I177"/>
      <c r="J177"/>
      <c r="K177"/>
    </row>
    <row r="178" spans="4:11" ht="14.25" customHeight="1">
      <c r="D178" s="17">
        <v>154</v>
      </c>
      <c r="E178" s="2">
        <f t="shared" si="3"/>
        <v>155</v>
      </c>
      <c r="F178" s="14">
        <f>IF((E178-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8" s="14">
        <f>(F178*(Tabelas!$C$9*(E178-1)))</f>
        <v>0</v>
      </c>
      <c r="H178" s="14">
        <f t="shared" si="2"/>
        <v>0</v>
      </c>
      <c r="I178"/>
      <c r="J178"/>
      <c r="K178"/>
    </row>
    <row r="179" spans="4:11" ht="14.25" customHeight="1">
      <c r="D179" s="24">
        <v>155</v>
      </c>
      <c r="E179" s="2">
        <f t="shared" si="3"/>
        <v>156</v>
      </c>
      <c r="F179" s="14">
        <f>IF((E179-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79" s="14">
        <f>(F179*(Tabelas!$C$9*(E179-1)))</f>
        <v>0</v>
      </c>
      <c r="H179" s="14">
        <f t="shared" si="2"/>
        <v>0</v>
      </c>
      <c r="I179"/>
      <c r="J179"/>
      <c r="K179"/>
    </row>
    <row r="180" spans="4:11" ht="14.25" customHeight="1">
      <c r="D180" s="17">
        <v>156</v>
      </c>
      <c r="E180" s="2">
        <f t="shared" si="3"/>
        <v>157</v>
      </c>
      <c r="F180" s="14">
        <f>IF((E180-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0" s="14">
        <f>(F180*(Tabelas!$C$9*(E180-1)))</f>
        <v>0</v>
      </c>
      <c r="H180" s="14">
        <f t="shared" si="2"/>
        <v>0</v>
      </c>
      <c r="I180"/>
      <c r="J180"/>
      <c r="K180"/>
    </row>
    <row r="181" spans="4:11" ht="14.25" customHeight="1">
      <c r="D181" s="17">
        <v>157</v>
      </c>
      <c r="E181" s="2">
        <f t="shared" si="3"/>
        <v>158</v>
      </c>
      <c r="F181" s="14">
        <f>IF((E181-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1" s="14">
        <f>(F181*(Tabelas!$C$9*(E181-1)))</f>
        <v>0</v>
      </c>
      <c r="H181" s="14">
        <f t="shared" si="2"/>
        <v>0</v>
      </c>
      <c r="I181"/>
      <c r="J181"/>
      <c r="K181"/>
    </row>
    <row r="182" spans="4:11" ht="14.25" customHeight="1">
      <c r="D182" s="17">
        <v>158</v>
      </c>
      <c r="E182" s="2">
        <f t="shared" si="3"/>
        <v>159</v>
      </c>
      <c r="F182" s="14">
        <f>IF((E182-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2" s="14">
        <f>(F182*(Tabelas!$C$9*(E182-1)))</f>
        <v>0</v>
      </c>
      <c r="H182" s="14">
        <f t="shared" si="2"/>
        <v>0</v>
      </c>
      <c r="I182"/>
      <c r="J182"/>
      <c r="K182"/>
    </row>
    <row r="183" spans="4:11" ht="14.25" customHeight="1">
      <c r="D183" s="24">
        <v>159</v>
      </c>
      <c r="E183" s="2">
        <f t="shared" si="3"/>
        <v>160</v>
      </c>
      <c r="F183" s="14">
        <f>IF((E183-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3" s="14">
        <f>(F183*(Tabelas!$C$9*(E183-1)))</f>
        <v>0</v>
      </c>
      <c r="H183" s="14">
        <f t="shared" si="2"/>
        <v>0</v>
      </c>
      <c r="I183"/>
      <c r="J183"/>
      <c r="K183"/>
    </row>
    <row r="184" spans="4:11" ht="14.25" customHeight="1">
      <c r="D184" s="17">
        <v>160</v>
      </c>
      <c r="E184" s="2">
        <f t="shared" si="3"/>
        <v>161</v>
      </c>
      <c r="F184" s="14">
        <f>IF((E184-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4" s="14">
        <f>(F184*(Tabelas!$C$9*(E184-1)))</f>
        <v>0</v>
      </c>
      <c r="H184" s="14">
        <f t="shared" si="2"/>
        <v>0</v>
      </c>
      <c r="I184"/>
      <c r="J184"/>
      <c r="K184"/>
    </row>
    <row r="185" spans="4:11" ht="14.25" customHeight="1">
      <c r="D185" s="17">
        <v>161</v>
      </c>
      <c r="E185" s="2">
        <f t="shared" si="3"/>
        <v>162</v>
      </c>
      <c r="F185" s="14">
        <f>IF((E185-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5" s="14">
        <f>(F185*(Tabelas!$C$9*(E185-1)))</f>
        <v>0</v>
      </c>
      <c r="H185" s="14">
        <f t="shared" si="2"/>
        <v>0</v>
      </c>
      <c r="I185"/>
      <c r="J185"/>
      <c r="K185"/>
    </row>
    <row r="186" spans="4:11" ht="14.25" customHeight="1">
      <c r="D186" s="17">
        <v>162</v>
      </c>
      <c r="E186" s="2">
        <f t="shared" si="3"/>
        <v>163</v>
      </c>
      <c r="F186" s="14">
        <f>IF((E186-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6" s="14">
        <f>(F186*(Tabelas!$C$9*(E186-1)))</f>
        <v>0</v>
      </c>
      <c r="H186" s="14">
        <f t="shared" si="2"/>
        <v>0</v>
      </c>
      <c r="I186"/>
      <c r="J186"/>
      <c r="K186"/>
    </row>
    <row r="187" spans="4:11" ht="14.25" customHeight="1">
      <c r="D187" s="24">
        <v>163</v>
      </c>
      <c r="E187" s="2">
        <f t="shared" si="3"/>
        <v>164</v>
      </c>
      <c r="F187" s="14">
        <f>IF((E187-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7" s="14">
        <f>(F187*(Tabelas!$C$9*(E187-1)))</f>
        <v>0</v>
      </c>
      <c r="H187" s="14">
        <f t="shared" si="2"/>
        <v>0</v>
      </c>
      <c r="I187"/>
      <c r="J187"/>
      <c r="K187"/>
    </row>
    <row r="188" spans="4:11" ht="14.25" customHeight="1">
      <c r="D188" s="17">
        <v>164</v>
      </c>
      <c r="E188" s="2">
        <f t="shared" si="3"/>
        <v>165</v>
      </c>
      <c r="F188" s="14">
        <f>IF((E188-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8" s="14">
        <f>(F188*(Tabelas!$C$9*(E188-1)))</f>
        <v>0</v>
      </c>
      <c r="H188" s="14">
        <f t="shared" si="2"/>
        <v>0</v>
      </c>
      <c r="I188"/>
      <c r="J188"/>
      <c r="K188"/>
    </row>
    <row r="189" spans="4:11" ht="14.25" customHeight="1">
      <c r="D189" s="17">
        <v>165</v>
      </c>
      <c r="E189" s="2">
        <f t="shared" si="3"/>
        <v>166</v>
      </c>
      <c r="F189" s="14">
        <f>IF((E189-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89" s="14">
        <f>(F189*(Tabelas!$C$9*(E189-1)))</f>
        <v>0</v>
      </c>
      <c r="H189" s="14">
        <f t="shared" si="2"/>
        <v>0</v>
      </c>
      <c r="I189"/>
      <c r="J189"/>
      <c r="K189"/>
    </row>
    <row r="190" spans="4:11" ht="14.25" customHeight="1">
      <c r="D190" s="17">
        <v>166</v>
      </c>
      <c r="E190" s="2">
        <f t="shared" si="3"/>
        <v>167</v>
      </c>
      <c r="F190" s="14">
        <f>IF((E190-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0" s="14">
        <f>(F190*(Tabelas!$C$9*(E190-1)))</f>
        <v>0</v>
      </c>
      <c r="H190" s="14">
        <f t="shared" si="2"/>
        <v>0</v>
      </c>
      <c r="I190"/>
      <c r="J190"/>
      <c r="K190"/>
    </row>
    <row r="191" spans="4:11" ht="14.25" customHeight="1">
      <c r="D191" s="24">
        <v>167</v>
      </c>
      <c r="E191" s="2">
        <f t="shared" si="3"/>
        <v>168</v>
      </c>
      <c r="F191" s="14">
        <f>IF((E191-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1" s="14">
        <f>(F191*(Tabelas!$C$9*(E191-1)))</f>
        <v>0</v>
      </c>
      <c r="H191" s="14">
        <f t="shared" si="2"/>
        <v>0</v>
      </c>
      <c r="I191"/>
      <c r="J191"/>
      <c r="K191"/>
    </row>
    <row r="192" spans="4:11" ht="14.25" customHeight="1">
      <c r="D192" s="17">
        <v>168</v>
      </c>
      <c r="E192" s="2">
        <f t="shared" si="3"/>
        <v>169</v>
      </c>
      <c r="F192" s="14">
        <f>IF((E192-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2" s="14">
        <f>(F192*(Tabelas!$C$9*(E192-1)))</f>
        <v>0</v>
      </c>
      <c r="H192" s="14">
        <f t="shared" si="2"/>
        <v>0</v>
      </c>
      <c r="I192"/>
      <c r="J192"/>
      <c r="K192"/>
    </row>
    <row r="193" spans="4:11" ht="14.25" customHeight="1">
      <c r="D193" s="17">
        <v>169</v>
      </c>
      <c r="E193" s="2">
        <f t="shared" si="3"/>
        <v>170</v>
      </c>
      <c r="F193" s="14">
        <f>IF((E193-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3" s="14">
        <f>(F193*(Tabelas!$C$9*(E193-1)))</f>
        <v>0</v>
      </c>
      <c r="H193" s="14">
        <f t="shared" si="2"/>
        <v>0</v>
      </c>
      <c r="I193"/>
      <c r="J193"/>
      <c r="K193"/>
    </row>
    <row r="194" spans="4:11" ht="15" customHeight="1">
      <c r="D194" s="17">
        <v>170</v>
      </c>
      <c r="E194" s="2">
        <f t="shared" si="3"/>
        <v>171</v>
      </c>
      <c r="F194" s="14">
        <f>IF((E194-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4" s="14">
        <f>(F194*(Tabelas!$C$9*(E194-1)))</f>
        <v>0</v>
      </c>
      <c r="H194" s="14">
        <f t="shared" si="2"/>
        <v>0</v>
      </c>
      <c r="I194"/>
      <c r="J194"/>
      <c r="K194"/>
    </row>
    <row r="195" spans="4:8" ht="14.25" customHeight="1">
      <c r="D195" s="24">
        <v>171</v>
      </c>
      <c r="E195" s="2">
        <f t="shared" si="3"/>
        <v>172</v>
      </c>
      <c r="F195" s="14">
        <f>IF((E195-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5" s="14">
        <f>(F195*(Tabelas!$C$9*(E195-1)))</f>
        <v>0</v>
      </c>
      <c r="H195" s="14">
        <f aca="true" t="shared" si="4" ref="H195:H204">G195+F195</f>
        <v>0</v>
      </c>
    </row>
    <row r="196" spans="4:8" ht="14.25" customHeight="1">
      <c r="D196" s="17">
        <v>172</v>
      </c>
      <c r="E196" s="2">
        <f aca="true" t="shared" si="5" ref="E196:E204">E195+1</f>
        <v>173</v>
      </c>
      <c r="F196" s="14">
        <f>IF((E196-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6" s="14">
        <f>(F196*(Tabelas!$C$9*(E196-1)))</f>
        <v>0</v>
      </c>
      <c r="H196" s="14">
        <f t="shared" si="4"/>
        <v>0</v>
      </c>
    </row>
    <row r="197" spans="4:8" ht="14.25" customHeight="1">
      <c r="D197" s="17">
        <v>173</v>
      </c>
      <c r="E197" s="2">
        <f t="shared" si="5"/>
        <v>174</v>
      </c>
      <c r="F197" s="14">
        <f>IF((E197-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7" s="14">
        <f>(F197*(Tabelas!$C$9*(E197-1)))</f>
        <v>0</v>
      </c>
      <c r="H197" s="14">
        <f t="shared" si="4"/>
        <v>0</v>
      </c>
    </row>
    <row r="198" spans="4:8" ht="14.25" customHeight="1">
      <c r="D198" s="17">
        <v>174</v>
      </c>
      <c r="E198" s="2">
        <f t="shared" si="5"/>
        <v>175</v>
      </c>
      <c r="F198" s="14">
        <f>IF((E198-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8" s="14">
        <f>(F198*(Tabelas!$C$9*(E198-1)))</f>
        <v>0</v>
      </c>
      <c r="H198" s="14">
        <f t="shared" si="4"/>
        <v>0</v>
      </c>
    </row>
    <row r="199" spans="4:8" ht="14.25" customHeight="1">
      <c r="D199" s="24">
        <v>175</v>
      </c>
      <c r="E199" s="2">
        <f t="shared" si="5"/>
        <v>176</v>
      </c>
      <c r="F199" s="14">
        <f>IF((E199-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199" s="14">
        <f>(F199*(Tabelas!$C$9*(E199-1)))</f>
        <v>0</v>
      </c>
      <c r="H199" s="14">
        <f t="shared" si="4"/>
        <v>0</v>
      </c>
    </row>
    <row r="200" spans="4:8" ht="14.25" customHeight="1">
      <c r="D200" s="17">
        <v>176</v>
      </c>
      <c r="E200" s="2">
        <f t="shared" si="5"/>
        <v>177</v>
      </c>
      <c r="F200" s="14">
        <f>IF((E200-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200" s="14">
        <f>(F200*(Tabelas!$C$9*(E200-1)))</f>
        <v>0</v>
      </c>
      <c r="H200" s="14">
        <f t="shared" si="4"/>
        <v>0</v>
      </c>
    </row>
    <row r="201" spans="4:8" ht="14.25" customHeight="1">
      <c r="D201" s="17">
        <v>177</v>
      </c>
      <c r="E201" s="2">
        <f t="shared" si="5"/>
        <v>178</v>
      </c>
      <c r="F201" s="14">
        <f>IF((E201-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201" s="14">
        <f>(F201*(Tabelas!$C$9*(E201-1)))</f>
        <v>0</v>
      </c>
      <c r="H201" s="14">
        <f t="shared" si="4"/>
        <v>0</v>
      </c>
    </row>
    <row r="202" spans="4:8" ht="14.25" customHeight="1">
      <c r="D202" s="17">
        <v>178</v>
      </c>
      <c r="E202" s="2">
        <f t="shared" si="5"/>
        <v>179</v>
      </c>
      <c r="F202" s="14">
        <f>IF((E202-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202" s="14">
        <f>(F202*(Tabelas!$C$9*(E202-1)))</f>
        <v>0</v>
      </c>
      <c r="H202" s="14">
        <f t="shared" si="4"/>
        <v>0</v>
      </c>
    </row>
    <row r="203" spans="4:8" ht="12.75" customHeight="1">
      <c r="D203" s="24">
        <v>179</v>
      </c>
      <c r="E203" s="2">
        <f t="shared" si="5"/>
        <v>180</v>
      </c>
      <c r="F203" s="14">
        <f>IF((E203-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203" s="14">
        <f>(F203*(Tabelas!$C$9*(E203-1)))</f>
        <v>0</v>
      </c>
      <c r="H203" s="14">
        <f t="shared" si="4"/>
        <v>0</v>
      </c>
    </row>
    <row r="204" spans="4:8" ht="12.75" customHeight="1">
      <c r="D204" s="17">
        <v>180</v>
      </c>
      <c r="E204" s="2">
        <f t="shared" si="5"/>
        <v>181</v>
      </c>
      <c r="F204" s="14">
        <f>IF((E204-$B$20)&lt;=$B$33,IF(($B$26/$B$33)&gt;($B$26*Tabelas!$H$4),($B$26/$B$33),IF(AND(($B$26/$B$33)&gt;($B$26*Tabelas!$H$3),$B$29&gt;Tabelas!$I$7),(($B$26-($B$29*12))/($B$33-12)),IF($B$27*12+$B$28*12+$B$29*12&gt;$B$26,0,IF(($B$26-($B$27*12)-($B$28*12)-($B$29*12))/144&gt;Tabelas!$I$7,($B$26-($B$27*12)-($B$28*12)-($B$29*12))/($B$33-36),IF(ROUNDDOWN(($B$26-($B$27*12)-($B$28*12)-($B$29*12)),0)=0,0,(($B$26-($B$27*12)-($B$28*12)-($B$29*12))/ROUNDDOWN(($B$26-($B$27*12)-($B$28*12)-($B$29*12))/Tabelas!$I$7,0))))))),0)</f>
        <v>0</v>
      </c>
      <c r="G204" s="14">
        <f>(F204*(Tabelas!$C$9*(E204-1)))</f>
        <v>0</v>
      </c>
      <c r="H204" s="14">
        <f t="shared" si="4"/>
        <v>0</v>
      </c>
    </row>
    <row r="205" spans="4:8" ht="12.75" customHeight="1">
      <c r="D205" s="15"/>
      <c r="E205" s="15"/>
      <c r="F205" s="26">
        <f>SUM(F25:F204)</f>
        <v>360.3125</v>
      </c>
      <c r="G205" s="26">
        <f>SUM(G25:G204)</f>
        <v>1.6574375</v>
      </c>
      <c r="H205" s="26">
        <f>SUM(H25:H204)</f>
        <v>361.9699375</v>
      </c>
    </row>
  </sheetData>
  <sheetProtection password="8010" sheet="1" selectLockedCells="1"/>
  <mergeCells count="3">
    <mergeCell ref="A5:E5"/>
    <mergeCell ref="E12:H12"/>
    <mergeCell ref="E23:H23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12" sqref="F12"/>
    </sheetView>
  </sheetViews>
  <sheetFormatPr defaultColWidth="10.00390625" defaultRowHeight="14.25"/>
  <cols>
    <col min="1" max="1" width="11.875" style="0" customWidth="1"/>
    <col min="2" max="2" width="19.625" style="0" customWidth="1"/>
    <col min="3" max="3" width="10.50390625" style="0" customWidth="1"/>
    <col min="4" max="4" width="12.00390625" style="0" customWidth="1"/>
    <col min="5" max="5" width="17.00390625" style="0" customWidth="1"/>
    <col min="6" max="6" width="10.50390625" style="0" customWidth="1"/>
    <col min="7" max="7" width="8.625" style="0" customWidth="1"/>
    <col min="8" max="8" width="15.00390625" style="0" customWidth="1"/>
    <col min="9" max="9" width="10.00390625" style="0" customWidth="1"/>
    <col min="10" max="16384" width="10.50390625" style="0" customWidth="1"/>
  </cols>
  <sheetData>
    <row r="1" spans="1:9" ht="15.75">
      <c r="A1" s="9" t="s">
        <v>32</v>
      </c>
      <c r="B1" s="9" t="s">
        <v>33</v>
      </c>
      <c r="C1" s="9" t="s">
        <v>34</v>
      </c>
      <c r="D1" s="9" t="s">
        <v>35</v>
      </c>
      <c r="E1" s="9" t="s">
        <v>36</v>
      </c>
      <c r="F1" s="1"/>
      <c r="G1" s="9" t="s">
        <v>26</v>
      </c>
      <c r="H1" s="9" t="s">
        <v>37</v>
      </c>
      <c r="I1" s="9" t="s">
        <v>38</v>
      </c>
    </row>
    <row r="2" spans="1:9" ht="15.75">
      <c r="A2" s="27">
        <v>1</v>
      </c>
      <c r="B2" s="28">
        <v>0</v>
      </c>
      <c r="C2" s="29">
        <v>0.125</v>
      </c>
      <c r="D2" s="28">
        <v>0.65</v>
      </c>
      <c r="E2" s="28">
        <v>0.75</v>
      </c>
      <c r="F2" s="1"/>
      <c r="G2" s="27" t="s">
        <v>39</v>
      </c>
      <c r="H2" s="30">
        <v>0.004</v>
      </c>
      <c r="I2" s="30">
        <f aca="true" t="shared" si="0" ref="I2:I4">H2*12</f>
        <v>0.048</v>
      </c>
    </row>
    <row r="3" spans="1:9" ht="15.75">
      <c r="A3" s="27">
        <v>2</v>
      </c>
      <c r="B3" s="28">
        <v>0.15</v>
      </c>
      <c r="C3" s="29">
        <v>0.1</v>
      </c>
      <c r="D3" s="28">
        <v>0.7</v>
      </c>
      <c r="E3" s="28">
        <v>0.8</v>
      </c>
      <c r="F3" s="1"/>
      <c r="G3" s="27" t="s">
        <v>40</v>
      </c>
      <c r="H3" s="30">
        <v>0.005</v>
      </c>
      <c r="I3" s="30">
        <f t="shared" si="0"/>
        <v>0.06</v>
      </c>
    </row>
    <row r="4" spans="1:9" ht="15.75">
      <c r="A4" s="27">
        <v>3</v>
      </c>
      <c r="B4" s="28">
        <v>0.30000000000000004</v>
      </c>
      <c r="C4" s="29">
        <v>0.075</v>
      </c>
      <c r="D4" s="28">
        <v>0.75</v>
      </c>
      <c r="E4" s="28">
        <v>0.85</v>
      </c>
      <c r="F4" s="1"/>
      <c r="G4" s="27" t="s">
        <v>41</v>
      </c>
      <c r="H4" s="30">
        <v>0.006</v>
      </c>
      <c r="I4" s="30">
        <f t="shared" si="0"/>
        <v>0.07200000000000001</v>
      </c>
    </row>
    <row r="5" spans="1:9" ht="15.75">
      <c r="A5" s="27">
        <v>4</v>
      </c>
      <c r="B5" s="28">
        <v>0.45</v>
      </c>
      <c r="C5" s="29">
        <v>0.05</v>
      </c>
      <c r="D5" s="28">
        <v>0.8</v>
      </c>
      <c r="E5" s="28">
        <v>0.9</v>
      </c>
      <c r="F5" s="1"/>
      <c r="G5" s="27" t="s">
        <v>42</v>
      </c>
      <c r="H5" s="27" t="s">
        <v>43</v>
      </c>
      <c r="I5" s="30">
        <f>1-I4-I3-I2</f>
        <v>0.8199999999999998</v>
      </c>
    </row>
    <row r="6" spans="1:9" ht="15.75">
      <c r="A6" s="27">
        <v>5</v>
      </c>
      <c r="B6" s="28">
        <v>0.6000000000000001</v>
      </c>
      <c r="C6" s="29">
        <v>0.025</v>
      </c>
      <c r="D6" s="28">
        <v>0.85</v>
      </c>
      <c r="E6" s="28">
        <v>0.95</v>
      </c>
      <c r="F6" s="1"/>
      <c r="G6" s="1"/>
      <c r="H6" s="1"/>
      <c r="I6" s="1"/>
    </row>
    <row r="7" spans="1:9" ht="15.75">
      <c r="A7" s="27">
        <v>6</v>
      </c>
      <c r="B7" s="28">
        <v>0.8</v>
      </c>
      <c r="C7" s="29">
        <v>0.01</v>
      </c>
      <c r="D7" s="28">
        <v>0.9</v>
      </c>
      <c r="E7" s="28">
        <v>1</v>
      </c>
      <c r="F7" s="1"/>
      <c r="G7" s="1"/>
      <c r="H7" s="9" t="s">
        <v>44</v>
      </c>
      <c r="I7" s="31">
        <v>300</v>
      </c>
    </row>
    <row r="8" spans="1:9" ht="15.75">
      <c r="A8" s="1"/>
      <c r="B8" s="1"/>
      <c r="C8" s="1"/>
      <c r="D8" s="1"/>
      <c r="E8" s="1"/>
      <c r="F8" s="1"/>
      <c r="G8" s="6"/>
      <c r="H8" s="1"/>
      <c r="I8" s="1"/>
    </row>
    <row r="9" spans="1:9" ht="15.75">
      <c r="A9" s="1"/>
      <c r="B9" s="9" t="s">
        <v>45</v>
      </c>
      <c r="C9" s="32">
        <v>0.0046</v>
      </c>
      <c r="D9" s="1"/>
      <c r="E9" s="1"/>
      <c r="F9" s="1"/>
      <c r="G9" s="6"/>
      <c r="H9" s="1"/>
      <c r="I9" s="1"/>
    </row>
  </sheetData>
  <sheetProtection password="8010" sheet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Luiz da Silva</dc:creator>
  <cp:keywords/>
  <dc:description/>
  <cp:lastModifiedBy/>
  <dcterms:created xsi:type="dcterms:W3CDTF">2022-03-17T16:41:29Z</dcterms:created>
  <dcterms:modified xsi:type="dcterms:W3CDTF">2022-04-01T19:04:42Z</dcterms:modified>
  <cp:category/>
  <cp:version/>
  <cp:contentType/>
  <cp:contentStatus/>
  <cp:revision>15</cp:revision>
</cp:coreProperties>
</file>